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 activeTab="1"/>
  </bookViews>
  <sheets>
    <sheet name="Q1" sheetId="5" r:id="rId1"/>
    <sheet name="Q2" sheetId="7" r:id="rId2"/>
  </sheets>
  <definedNames>
    <definedName name="_xlnm._FilterDatabase" localSheetId="0" hidden="1">'Q1'!$A$1:$I$1</definedName>
    <definedName name="_xlnm._FilterDatabase" localSheetId="1" hidden="1">'Q2'!$A$1:$I$1</definedName>
    <definedName name="page\x2dtotal" localSheetId="0">#REF!</definedName>
    <definedName name="page\x2dtotal" localSheetId="1">#REF!</definedName>
    <definedName name="page\x2dtotal">#REF!</definedName>
    <definedName name="page\x2dtotal\x2dmaster1" localSheetId="0">#REF!</definedName>
    <definedName name="page\x2dtotal\x2dmaster1" localSheetId="1">#REF!</definedName>
    <definedName name="page\x2dtotal\x2dmaster1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" i="7" l="1"/>
  <c r="M4" i="7"/>
  <c r="M5" i="7"/>
  <c r="M6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" i="7"/>
  <c r="N2" i="7"/>
  <c r="N3" i="7"/>
  <c r="N4" i="7"/>
  <c r="N5" i="7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K14" i="7"/>
  <c r="K15" i="7" s="1"/>
  <c r="K16" i="7" s="1"/>
  <c r="K17" i="7" s="1"/>
  <c r="L17" i="7" s="1"/>
  <c r="K18" i="7"/>
  <c r="K19" i="7" s="1"/>
  <c r="K20" i="7" s="1"/>
  <c r="K21" i="7" s="1"/>
  <c r="K22" i="7"/>
  <c r="K23" i="7" s="1"/>
  <c r="L23" i="7" s="1"/>
  <c r="K24" i="7"/>
  <c r="L24" i="7" s="1"/>
  <c r="K8" i="7"/>
  <c r="K2" i="7" s="1"/>
  <c r="K3" i="7" s="1"/>
  <c r="K4" i="7" s="1"/>
  <c r="O18" i="7" l="1"/>
  <c r="O6" i="7"/>
  <c r="O17" i="7"/>
  <c r="O13" i="7"/>
  <c r="O5" i="7"/>
  <c r="O22" i="7"/>
  <c r="O14" i="7"/>
  <c r="O10" i="7"/>
  <c r="O2" i="7"/>
  <c r="O21" i="7"/>
  <c r="O9" i="7"/>
  <c r="O20" i="7"/>
  <c r="O12" i="7"/>
  <c r="O4" i="7"/>
  <c r="O23" i="7"/>
  <c r="O15" i="7"/>
  <c r="O3" i="7"/>
  <c r="O24" i="7"/>
  <c r="O16" i="7"/>
  <c r="O8" i="7"/>
  <c r="O19" i="7"/>
  <c r="O11" i="7"/>
  <c r="O7" i="7"/>
  <c r="K9" i="7"/>
  <c r="K10" i="7" s="1"/>
  <c r="L10" i="7" s="1"/>
  <c r="L21" i="7"/>
  <c r="L8" i="7"/>
  <c r="L16" i="7"/>
  <c r="L15" i="7"/>
  <c r="L4" i="7"/>
  <c r="L20" i="7"/>
  <c r="L2" i="7"/>
  <c r="L18" i="7"/>
  <c r="L3" i="7"/>
  <c r="L22" i="7"/>
  <c r="L19" i="7"/>
  <c r="L14" i="7"/>
  <c r="K11" i="7" l="1"/>
  <c r="K5" i="7" s="1"/>
  <c r="K6" i="7" s="1"/>
  <c r="K7" i="7" s="1"/>
  <c r="L7" i="7" s="1"/>
  <c r="J2" i="7"/>
  <c r="L5" i="7"/>
  <c r="L9" i="7"/>
  <c r="K12" i="7" l="1"/>
  <c r="L12" i="7" s="1"/>
  <c r="L6" i="7"/>
  <c r="L11" i="7"/>
  <c r="K13" i="7"/>
  <c r="L13" i="7" s="1"/>
  <c r="J3" i="7" l="1"/>
  <c r="J4" i="7" l="1"/>
  <c r="J5" i="7" l="1"/>
  <c r="J11" i="7" l="1"/>
  <c r="J10" i="7"/>
  <c r="J8" i="7"/>
  <c r="J14" i="7"/>
  <c r="J22" i="7"/>
  <c r="J7" i="7"/>
  <c r="J23" i="7"/>
  <c r="J19" i="7"/>
  <c r="J6" i="7"/>
  <c r="J17" i="7"/>
  <c r="J9" i="7"/>
  <c r="J18" i="7"/>
  <c r="J13" i="7"/>
  <c r="J16" i="7"/>
  <c r="J12" i="7"/>
  <c r="J21" i="7"/>
  <c r="J15" i="7"/>
  <c r="J24" i="7"/>
  <c r="J20" i="7"/>
</calcChain>
</file>

<file path=xl/sharedStrings.xml><?xml version="1.0" encoding="utf-8"?>
<sst xmlns="http://schemas.openxmlformats.org/spreadsheetml/2006/main" count="388" uniqueCount="67">
  <si>
    <t>Payroll</t>
  </si>
  <si>
    <t>Payroll Statutory Unit</t>
  </si>
  <si>
    <t>Foundation Recurring Results</t>
  </si>
  <si>
    <t>Person Name</t>
  </si>
  <si>
    <t>Run Type</t>
  </si>
  <si>
    <t>Process Type</t>
  </si>
  <si>
    <t>Process Date</t>
  </si>
  <si>
    <t>Element Name</t>
  </si>
  <si>
    <t>Value</t>
  </si>
  <si>
    <t>St. Helena Hospital</t>
  </si>
  <si>
    <t>Bi-Weekly</t>
  </si>
  <si>
    <t>Regular Normal</t>
  </si>
  <si>
    <t>Payroll calculation</t>
  </si>
  <si>
    <t>ID #</t>
  </si>
  <si>
    <t>Donates to</t>
  </si>
  <si>
    <t>Ukiah</t>
  </si>
  <si>
    <t>Clearlake</t>
  </si>
  <si>
    <t>St. Helena</t>
  </si>
  <si>
    <t>Feather River</t>
  </si>
  <si>
    <t>Unique ID</t>
  </si>
  <si>
    <t>Gift Count</t>
  </si>
  <si>
    <t>Aaron R.</t>
  </si>
  <si>
    <t>Ryan H.</t>
  </si>
  <si>
    <t>Chris N.</t>
  </si>
  <si>
    <t>Heather M.</t>
  </si>
  <si>
    <t>Donates to (known from Previous Quarter)</t>
  </si>
  <si>
    <t>Heather M. - Added a Gift</t>
  </si>
  <si>
    <t>Karen - Removed a Gift</t>
  </si>
  <si>
    <t>Karen FakePerson</t>
  </si>
  <si>
    <t>Johnny NewEmployee</t>
  </si>
  <si>
    <t>2nd Unique ID</t>
  </si>
  <si>
    <t>Match?</t>
  </si>
  <si>
    <t>Match</t>
  </si>
  <si>
    <t>12-43468</t>
  </si>
  <si>
    <t>12-43482</t>
  </si>
  <si>
    <t>34-43468</t>
  </si>
  <si>
    <t>34-43482</t>
  </si>
  <si>
    <t>56-43468</t>
  </si>
  <si>
    <t>56-43482</t>
  </si>
  <si>
    <t>78-43468</t>
  </si>
  <si>
    <t>78-43482</t>
  </si>
  <si>
    <t>90-43468</t>
  </si>
  <si>
    <t>90-43482</t>
  </si>
  <si>
    <t>Gifts per Pay Period</t>
  </si>
  <si>
    <t>12-10-1</t>
  </si>
  <si>
    <t>12-15-2</t>
  </si>
  <si>
    <t>12-20-3</t>
  </si>
  <si>
    <t>12-10-4</t>
  </si>
  <si>
    <t>12-15-5</t>
  </si>
  <si>
    <t>12-20-6</t>
  </si>
  <si>
    <t>34-10-1</t>
  </si>
  <si>
    <t>34-10-2</t>
  </si>
  <si>
    <t>34-15-3</t>
  </si>
  <si>
    <t>34-10-4</t>
  </si>
  <si>
    <t>34-10-5</t>
  </si>
  <si>
    <t>34-15-6</t>
  </si>
  <si>
    <t>56-10-1</t>
  </si>
  <si>
    <t>56-10-2</t>
  </si>
  <si>
    <t>56-10-3</t>
  </si>
  <si>
    <t>56-10-4</t>
  </si>
  <si>
    <t>78-20-1</t>
  </si>
  <si>
    <t>78-20-2</t>
  </si>
  <si>
    <t>90-5-1</t>
  </si>
  <si>
    <t>90-5-2</t>
  </si>
  <si>
    <t>90-5-3</t>
  </si>
  <si>
    <t>90-5-4</t>
  </si>
  <si>
    <t>Chris N. - Changed Locations, Not Amounts so No Error Shown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</si>
</sst>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14" fontId="0" fillId="0" borderId="0" xfId="0" applyNumberFormat="1"/>
    <xf numFmtId="0" fontId="2" fillId="2" borderId="1" xfId="0" applyFont="1" applyFill="1" applyBorder="1"/>
    <xf numFmtId="14" fontId="2" fillId="2" borderId="1" xfId="0" applyNumberFormat="1" applyFont="1" applyFill="1" applyBorder="1"/>
    <xf numFmtId="0" fontId="0" fillId="0" borderId="1" xfId="0" applyBorder="1"/>
    <xf numFmtId="14" fontId="0" fillId="0" borderId="1" xfId="0" applyNumberFormat="1" applyBorder="1"/>
    <xf numFmtId="0" fontId="2" fillId="3" borderId="1" xfId="0" applyFont="1" applyFill="1" applyBorder="1"/>
    <xf numFmtId="0" fontId="0" fillId="4" borderId="1" xfId="0" applyFill="1" applyBorder="1"/>
    <xf numFmtId="0" fontId="0" fillId="6" borderId="1" xfId="0" applyFill="1" applyBorder="1"/>
    <xf numFmtId="0" fontId="2" fillId="5" borderId="1" xfId="0" applyFont="1" applyFill="1" applyBorder="1"/>
    <xf numFmtId="0" fontId="2" fillId="7" borderId="1" xfId="0" applyFont="1" applyFill="1" applyBorder="1"/>
    <xf numFmtId="0" fontId="0" fillId="8" borderId="1" xfId="0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/>
  </sheetViews>
  <sheetFormatPr defaultRowHeight="15" x14ac:dyDescent="0.25"/>
  <cols>
    <col min="1" max="1" width="6" bestFit="1" customWidth="1"/>
    <col min="2" max="2" width="12.85546875" bestFit="1" customWidth="1"/>
    <col min="3" max="3" width="20.140625" bestFit="1" customWidth="1"/>
    <col min="4" max="4" width="10.140625" bestFit="1" customWidth="1"/>
    <col min="5" max="5" width="14.85546875" bestFit="1" customWidth="1"/>
    <col min="6" max="6" width="17.42578125" bestFit="1" customWidth="1"/>
    <col min="7" max="7" width="12.28515625" style="1" bestFit="1" customWidth="1"/>
    <col min="8" max="8" width="27.42578125" bestFit="1" customWidth="1"/>
    <col min="9" max="9" width="6.140625" bestFit="1" customWidth="1"/>
    <col min="10" max="10" width="39.5703125" bestFit="1" customWidth="1"/>
    <col min="11" max="11" width="10.140625" bestFit="1" customWidth="1"/>
    <col min="12" max="12" width="10.5703125" customWidth="1"/>
    <col min="13" max="13" width="14.140625" bestFit="1" customWidth="1"/>
    <col min="14" max="14" width="13.7109375" bestFit="1" customWidth="1"/>
    <col min="15" max="15" width="18.85546875" bestFit="1" customWidth="1"/>
  </cols>
  <sheetData>
    <row r="1" spans="1:15" x14ac:dyDescent="0.25">
      <c r="A1" s="2" t="s">
        <v>13</v>
      </c>
      <c r="B1" s="2" t="s">
        <v>3</v>
      </c>
      <c r="C1" s="2" t="s">
        <v>1</v>
      </c>
      <c r="D1" s="2" t="s">
        <v>0</v>
      </c>
      <c r="E1" s="2" t="s">
        <v>4</v>
      </c>
      <c r="F1" s="2" t="s">
        <v>5</v>
      </c>
      <c r="G1" s="3" t="s">
        <v>6</v>
      </c>
      <c r="H1" s="2" t="s">
        <v>7</v>
      </c>
      <c r="I1" s="2" t="s">
        <v>8</v>
      </c>
      <c r="J1" s="10" t="s">
        <v>25</v>
      </c>
      <c r="K1" s="6" t="s">
        <v>20</v>
      </c>
      <c r="L1" s="6" t="s">
        <v>19</v>
      </c>
      <c r="M1" s="9" t="s">
        <v>31</v>
      </c>
      <c r="N1" s="9" t="s">
        <v>30</v>
      </c>
      <c r="O1" s="9" t="s">
        <v>43</v>
      </c>
    </row>
    <row r="2" spans="1:15" x14ac:dyDescent="0.25">
      <c r="A2" s="4">
        <v>12</v>
      </c>
      <c r="B2" s="4" t="s">
        <v>21</v>
      </c>
      <c r="C2" s="4" t="s">
        <v>9</v>
      </c>
      <c r="D2" s="4" t="s">
        <v>10</v>
      </c>
      <c r="E2" s="4" t="s">
        <v>11</v>
      </c>
      <c r="F2" s="4" t="s">
        <v>12</v>
      </c>
      <c r="G2" s="5">
        <v>43468</v>
      </c>
      <c r="H2" s="4" t="s">
        <v>2</v>
      </c>
      <c r="I2" s="4">
        <v>10</v>
      </c>
      <c r="J2" s="8" t="s">
        <v>15</v>
      </c>
      <c r="K2" s="7">
        <v>1</v>
      </c>
      <c r="L2" s="7" t="s">
        <v>44</v>
      </c>
      <c r="M2" s="11" t="s">
        <v>32</v>
      </c>
      <c r="N2" s="11" t="s">
        <v>33</v>
      </c>
      <c r="O2" s="11">
        <v>3</v>
      </c>
    </row>
    <row r="3" spans="1:15" x14ac:dyDescent="0.25">
      <c r="A3" s="4">
        <v>12</v>
      </c>
      <c r="B3" s="4" t="s">
        <v>21</v>
      </c>
      <c r="C3" s="4" t="s">
        <v>9</v>
      </c>
      <c r="D3" s="4" t="s">
        <v>10</v>
      </c>
      <c r="E3" s="4" t="s">
        <v>11</v>
      </c>
      <c r="F3" s="4" t="s">
        <v>12</v>
      </c>
      <c r="G3" s="5">
        <v>43468</v>
      </c>
      <c r="H3" s="4" t="s">
        <v>2</v>
      </c>
      <c r="I3" s="4">
        <v>15</v>
      </c>
      <c r="J3" s="8" t="s">
        <v>18</v>
      </c>
      <c r="K3" s="7">
        <v>2</v>
      </c>
      <c r="L3" s="7" t="s">
        <v>45</v>
      </c>
      <c r="M3" s="11" t="s">
        <v>32</v>
      </c>
      <c r="N3" s="11" t="s">
        <v>33</v>
      </c>
      <c r="O3" s="11">
        <v>3</v>
      </c>
    </row>
    <row r="4" spans="1:15" x14ac:dyDescent="0.25">
      <c r="A4" s="4">
        <v>12</v>
      </c>
      <c r="B4" s="4" t="s">
        <v>21</v>
      </c>
      <c r="C4" s="4" t="s">
        <v>9</v>
      </c>
      <c r="D4" s="4" t="s">
        <v>10</v>
      </c>
      <c r="E4" s="4" t="s">
        <v>11</v>
      </c>
      <c r="F4" s="4" t="s">
        <v>12</v>
      </c>
      <c r="G4" s="5">
        <v>43468</v>
      </c>
      <c r="H4" s="4" t="s">
        <v>2</v>
      </c>
      <c r="I4" s="4">
        <v>20</v>
      </c>
      <c r="J4" s="8" t="s">
        <v>17</v>
      </c>
      <c r="K4" s="7">
        <v>3</v>
      </c>
      <c r="L4" s="7" t="s">
        <v>46</v>
      </c>
      <c r="M4" s="11" t="s">
        <v>32</v>
      </c>
      <c r="N4" s="11" t="s">
        <v>33</v>
      </c>
      <c r="O4" s="11">
        <v>3</v>
      </c>
    </row>
    <row r="5" spans="1:15" x14ac:dyDescent="0.25">
      <c r="A5" s="4">
        <v>12</v>
      </c>
      <c r="B5" s="4" t="s">
        <v>21</v>
      </c>
      <c r="C5" s="4" t="s">
        <v>9</v>
      </c>
      <c r="D5" s="4" t="s">
        <v>10</v>
      </c>
      <c r="E5" s="4" t="s">
        <v>11</v>
      </c>
      <c r="F5" s="4" t="s">
        <v>12</v>
      </c>
      <c r="G5" s="5">
        <v>43482</v>
      </c>
      <c r="H5" s="4" t="s">
        <v>2</v>
      </c>
      <c r="I5" s="4">
        <v>10</v>
      </c>
      <c r="J5" s="8" t="s">
        <v>15</v>
      </c>
      <c r="K5" s="7">
        <v>4</v>
      </c>
      <c r="L5" s="7" t="s">
        <v>47</v>
      </c>
      <c r="M5" s="11" t="s">
        <v>32</v>
      </c>
      <c r="N5" s="11" t="s">
        <v>34</v>
      </c>
      <c r="O5" s="11">
        <v>3</v>
      </c>
    </row>
    <row r="6" spans="1:15" x14ac:dyDescent="0.25">
      <c r="A6" s="4">
        <v>12</v>
      </c>
      <c r="B6" s="4" t="s">
        <v>21</v>
      </c>
      <c r="C6" s="4" t="s">
        <v>9</v>
      </c>
      <c r="D6" s="4" t="s">
        <v>10</v>
      </c>
      <c r="E6" s="4" t="s">
        <v>11</v>
      </c>
      <c r="F6" s="4" t="s">
        <v>12</v>
      </c>
      <c r="G6" s="5">
        <v>43482</v>
      </c>
      <c r="H6" s="4" t="s">
        <v>2</v>
      </c>
      <c r="I6" s="4">
        <v>15</v>
      </c>
      <c r="J6" s="8" t="s">
        <v>18</v>
      </c>
      <c r="K6" s="7">
        <v>5</v>
      </c>
      <c r="L6" s="7" t="s">
        <v>48</v>
      </c>
      <c r="M6" s="11" t="s">
        <v>32</v>
      </c>
      <c r="N6" s="11" t="s">
        <v>34</v>
      </c>
      <c r="O6" s="11">
        <v>3</v>
      </c>
    </row>
    <row r="7" spans="1:15" x14ac:dyDescent="0.25">
      <c r="A7" s="4">
        <v>12</v>
      </c>
      <c r="B7" s="4" t="s">
        <v>21</v>
      </c>
      <c r="C7" s="4" t="s">
        <v>9</v>
      </c>
      <c r="D7" s="4" t="s">
        <v>10</v>
      </c>
      <c r="E7" s="4" t="s">
        <v>11</v>
      </c>
      <c r="F7" s="4" t="s">
        <v>12</v>
      </c>
      <c r="G7" s="5">
        <v>43482</v>
      </c>
      <c r="H7" s="4" t="s">
        <v>2</v>
      </c>
      <c r="I7" s="4">
        <v>20</v>
      </c>
      <c r="J7" s="8" t="s">
        <v>17</v>
      </c>
      <c r="K7" s="7">
        <v>6</v>
      </c>
      <c r="L7" s="7" t="s">
        <v>49</v>
      </c>
      <c r="M7" s="11" t="s">
        <v>32</v>
      </c>
      <c r="N7" s="11" t="s">
        <v>34</v>
      </c>
      <c r="O7" s="11">
        <v>3</v>
      </c>
    </row>
    <row r="8" spans="1:15" x14ac:dyDescent="0.25">
      <c r="A8" s="4">
        <v>34</v>
      </c>
      <c r="B8" s="4" t="s">
        <v>22</v>
      </c>
      <c r="C8" s="4" t="s">
        <v>9</v>
      </c>
      <c r="D8" s="4" t="s">
        <v>10</v>
      </c>
      <c r="E8" s="4" t="s">
        <v>11</v>
      </c>
      <c r="F8" s="4" t="s">
        <v>12</v>
      </c>
      <c r="G8" s="5">
        <v>43468</v>
      </c>
      <c r="H8" s="4" t="s">
        <v>2</v>
      </c>
      <c r="I8" s="4">
        <v>10</v>
      </c>
      <c r="J8" s="8" t="s">
        <v>16</v>
      </c>
      <c r="K8" s="7">
        <v>1</v>
      </c>
      <c r="L8" s="7" t="s">
        <v>50</v>
      </c>
      <c r="M8" s="11" t="s">
        <v>32</v>
      </c>
      <c r="N8" s="11" t="s">
        <v>35</v>
      </c>
      <c r="O8" s="11">
        <v>3</v>
      </c>
    </row>
    <row r="9" spans="1:15" x14ac:dyDescent="0.25">
      <c r="A9" s="4">
        <v>34</v>
      </c>
      <c r="B9" s="4" t="s">
        <v>22</v>
      </c>
      <c r="C9" s="4" t="s">
        <v>9</v>
      </c>
      <c r="D9" s="4" t="s">
        <v>10</v>
      </c>
      <c r="E9" s="4" t="s">
        <v>11</v>
      </c>
      <c r="F9" s="4" t="s">
        <v>12</v>
      </c>
      <c r="G9" s="5">
        <v>43468</v>
      </c>
      <c r="H9" s="4" t="s">
        <v>2</v>
      </c>
      <c r="I9" s="4">
        <v>10</v>
      </c>
      <c r="J9" s="8" t="s">
        <v>17</v>
      </c>
      <c r="K9" s="7">
        <v>2</v>
      </c>
      <c r="L9" s="7" t="s">
        <v>51</v>
      </c>
      <c r="M9" s="11" t="s">
        <v>32</v>
      </c>
      <c r="N9" s="11" t="s">
        <v>35</v>
      </c>
      <c r="O9" s="11">
        <v>3</v>
      </c>
    </row>
    <row r="10" spans="1:15" x14ac:dyDescent="0.25">
      <c r="A10" s="4">
        <v>34</v>
      </c>
      <c r="B10" s="4" t="s">
        <v>22</v>
      </c>
      <c r="C10" s="4" t="s">
        <v>9</v>
      </c>
      <c r="D10" s="4" t="s">
        <v>10</v>
      </c>
      <c r="E10" s="4" t="s">
        <v>11</v>
      </c>
      <c r="F10" s="4" t="s">
        <v>12</v>
      </c>
      <c r="G10" s="5">
        <v>43468</v>
      </c>
      <c r="H10" s="4" t="s">
        <v>2</v>
      </c>
      <c r="I10" s="4">
        <v>15</v>
      </c>
      <c r="J10" s="8" t="s">
        <v>18</v>
      </c>
      <c r="K10" s="7">
        <v>3</v>
      </c>
      <c r="L10" s="7" t="s">
        <v>52</v>
      </c>
      <c r="M10" s="11" t="s">
        <v>32</v>
      </c>
      <c r="N10" s="11" t="s">
        <v>35</v>
      </c>
      <c r="O10" s="11">
        <v>3</v>
      </c>
    </row>
    <row r="11" spans="1:15" x14ac:dyDescent="0.25">
      <c r="A11" s="4">
        <v>34</v>
      </c>
      <c r="B11" s="4" t="s">
        <v>22</v>
      </c>
      <c r="C11" s="4" t="s">
        <v>9</v>
      </c>
      <c r="D11" s="4" t="s">
        <v>10</v>
      </c>
      <c r="E11" s="4" t="s">
        <v>11</v>
      </c>
      <c r="F11" s="4" t="s">
        <v>12</v>
      </c>
      <c r="G11" s="5">
        <v>43482</v>
      </c>
      <c r="H11" s="4" t="s">
        <v>2</v>
      </c>
      <c r="I11" s="4">
        <v>10</v>
      </c>
      <c r="J11" s="8" t="s">
        <v>16</v>
      </c>
      <c r="K11" s="7">
        <v>4</v>
      </c>
      <c r="L11" s="7" t="s">
        <v>53</v>
      </c>
      <c r="M11" s="11" t="s">
        <v>32</v>
      </c>
      <c r="N11" s="11" t="s">
        <v>36</v>
      </c>
      <c r="O11" s="11">
        <v>3</v>
      </c>
    </row>
    <row r="12" spans="1:15" x14ac:dyDescent="0.25">
      <c r="A12" s="4">
        <v>34</v>
      </c>
      <c r="B12" s="4" t="s">
        <v>22</v>
      </c>
      <c r="C12" s="4" t="s">
        <v>9</v>
      </c>
      <c r="D12" s="4" t="s">
        <v>10</v>
      </c>
      <c r="E12" s="4" t="s">
        <v>11</v>
      </c>
      <c r="F12" s="4" t="s">
        <v>12</v>
      </c>
      <c r="G12" s="5">
        <v>43482</v>
      </c>
      <c r="H12" s="4" t="s">
        <v>2</v>
      </c>
      <c r="I12" s="4">
        <v>10</v>
      </c>
      <c r="J12" s="8" t="s">
        <v>17</v>
      </c>
      <c r="K12" s="7">
        <v>5</v>
      </c>
      <c r="L12" s="7" t="s">
        <v>54</v>
      </c>
      <c r="M12" s="11" t="s">
        <v>32</v>
      </c>
      <c r="N12" s="11" t="s">
        <v>36</v>
      </c>
      <c r="O12" s="11">
        <v>3</v>
      </c>
    </row>
    <row r="13" spans="1:15" x14ac:dyDescent="0.25">
      <c r="A13" s="4">
        <v>34</v>
      </c>
      <c r="B13" s="4" t="s">
        <v>22</v>
      </c>
      <c r="C13" s="4" t="s">
        <v>9</v>
      </c>
      <c r="D13" s="4" t="s">
        <v>10</v>
      </c>
      <c r="E13" s="4" t="s">
        <v>11</v>
      </c>
      <c r="F13" s="4" t="s">
        <v>12</v>
      </c>
      <c r="G13" s="5">
        <v>43482</v>
      </c>
      <c r="H13" s="4" t="s">
        <v>2</v>
      </c>
      <c r="I13" s="4">
        <v>15</v>
      </c>
      <c r="J13" s="8" t="s">
        <v>18</v>
      </c>
      <c r="K13" s="7">
        <v>6</v>
      </c>
      <c r="L13" s="7" t="s">
        <v>55</v>
      </c>
      <c r="M13" s="11" t="s">
        <v>32</v>
      </c>
      <c r="N13" s="11" t="s">
        <v>36</v>
      </c>
      <c r="O13" s="11">
        <v>3</v>
      </c>
    </row>
    <row r="14" spans="1:15" x14ac:dyDescent="0.25">
      <c r="A14" s="4">
        <v>56</v>
      </c>
      <c r="B14" s="4" t="s">
        <v>23</v>
      </c>
      <c r="C14" s="4" t="s">
        <v>9</v>
      </c>
      <c r="D14" s="4" t="s">
        <v>10</v>
      </c>
      <c r="E14" s="4" t="s">
        <v>11</v>
      </c>
      <c r="F14" s="4" t="s">
        <v>12</v>
      </c>
      <c r="G14" s="5">
        <v>43468</v>
      </c>
      <c r="H14" s="4" t="s">
        <v>2</v>
      </c>
      <c r="I14" s="4">
        <v>10</v>
      </c>
      <c r="J14" s="8" t="s">
        <v>17</v>
      </c>
      <c r="K14" s="7">
        <v>1</v>
      </c>
      <c r="L14" s="7" t="s">
        <v>56</v>
      </c>
      <c r="M14" s="11" t="s">
        <v>32</v>
      </c>
      <c r="N14" s="11" t="s">
        <v>37</v>
      </c>
      <c r="O14" s="11">
        <v>2</v>
      </c>
    </row>
    <row r="15" spans="1:15" x14ac:dyDescent="0.25">
      <c r="A15" s="4">
        <v>56</v>
      </c>
      <c r="B15" s="4" t="s">
        <v>23</v>
      </c>
      <c r="C15" s="4" t="s">
        <v>9</v>
      </c>
      <c r="D15" s="4" t="s">
        <v>10</v>
      </c>
      <c r="E15" s="4" t="s">
        <v>11</v>
      </c>
      <c r="F15" s="4" t="s">
        <v>12</v>
      </c>
      <c r="G15" s="5">
        <v>43468</v>
      </c>
      <c r="H15" s="4" t="s">
        <v>2</v>
      </c>
      <c r="I15" s="4">
        <v>10</v>
      </c>
      <c r="J15" s="8" t="s">
        <v>16</v>
      </c>
      <c r="K15" s="7">
        <v>2</v>
      </c>
      <c r="L15" s="7" t="s">
        <v>57</v>
      </c>
      <c r="M15" s="11" t="s">
        <v>32</v>
      </c>
      <c r="N15" s="11" t="s">
        <v>37</v>
      </c>
      <c r="O15" s="11">
        <v>2</v>
      </c>
    </row>
    <row r="16" spans="1:15" x14ac:dyDescent="0.25">
      <c r="A16" s="4">
        <v>56</v>
      </c>
      <c r="B16" s="4" t="s">
        <v>23</v>
      </c>
      <c r="C16" s="4" t="s">
        <v>9</v>
      </c>
      <c r="D16" s="4" t="s">
        <v>10</v>
      </c>
      <c r="E16" s="4" t="s">
        <v>11</v>
      </c>
      <c r="F16" s="4" t="s">
        <v>12</v>
      </c>
      <c r="G16" s="5">
        <v>43482</v>
      </c>
      <c r="H16" s="4" t="s">
        <v>2</v>
      </c>
      <c r="I16" s="4">
        <v>10</v>
      </c>
      <c r="J16" s="8" t="s">
        <v>17</v>
      </c>
      <c r="K16" s="7">
        <v>3</v>
      </c>
      <c r="L16" s="7" t="s">
        <v>58</v>
      </c>
      <c r="M16" s="11" t="s">
        <v>32</v>
      </c>
      <c r="N16" s="11" t="s">
        <v>38</v>
      </c>
      <c r="O16" s="11">
        <v>2</v>
      </c>
    </row>
    <row r="17" spans="1:15" x14ac:dyDescent="0.25">
      <c r="A17" s="4">
        <v>56</v>
      </c>
      <c r="B17" s="4" t="s">
        <v>23</v>
      </c>
      <c r="C17" s="4" t="s">
        <v>9</v>
      </c>
      <c r="D17" s="4" t="s">
        <v>10</v>
      </c>
      <c r="E17" s="4" t="s">
        <v>11</v>
      </c>
      <c r="F17" s="4" t="s">
        <v>12</v>
      </c>
      <c r="G17" s="5">
        <v>43482</v>
      </c>
      <c r="H17" s="4" t="s">
        <v>2</v>
      </c>
      <c r="I17" s="4">
        <v>10</v>
      </c>
      <c r="J17" s="8" t="s">
        <v>16</v>
      </c>
      <c r="K17" s="7">
        <v>4</v>
      </c>
      <c r="L17" s="7" t="s">
        <v>59</v>
      </c>
      <c r="M17" s="11" t="s">
        <v>32</v>
      </c>
      <c r="N17" s="11" t="s">
        <v>38</v>
      </c>
      <c r="O17" s="11">
        <v>2</v>
      </c>
    </row>
    <row r="18" spans="1:15" x14ac:dyDescent="0.25">
      <c r="A18" s="4">
        <v>78</v>
      </c>
      <c r="B18" s="4" t="s">
        <v>24</v>
      </c>
      <c r="C18" s="4" t="s">
        <v>9</v>
      </c>
      <c r="D18" s="4" t="s">
        <v>10</v>
      </c>
      <c r="E18" s="4" t="s">
        <v>11</v>
      </c>
      <c r="F18" s="4" t="s">
        <v>12</v>
      </c>
      <c r="G18" s="5">
        <v>43468</v>
      </c>
      <c r="H18" s="4" t="s">
        <v>2</v>
      </c>
      <c r="I18" s="4">
        <v>20</v>
      </c>
      <c r="J18" s="8" t="s">
        <v>17</v>
      </c>
      <c r="K18" s="7">
        <v>1</v>
      </c>
      <c r="L18" s="7" t="s">
        <v>60</v>
      </c>
      <c r="M18" s="11" t="s">
        <v>32</v>
      </c>
      <c r="N18" s="11" t="s">
        <v>39</v>
      </c>
      <c r="O18" s="11">
        <v>1</v>
      </c>
    </row>
    <row r="19" spans="1:15" x14ac:dyDescent="0.25">
      <c r="A19" s="4">
        <v>78</v>
      </c>
      <c r="B19" s="4" t="s">
        <v>24</v>
      </c>
      <c r="C19" s="4" t="s">
        <v>9</v>
      </c>
      <c r="D19" s="4" t="s">
        <v>10</v>
      </c>
      <c r="E19" s="4" t="s">
        <v>11</v>
      </c>
      <c r="F19" s="4" t="s">
        <v>12</v>
      </c>
      <c r="G19" s="5">
        <v>43482</v>
      </c>
      <c r="H19" s="4" t="s">
        <v>2</v>
      </c>
      <c r="I19" s="4">
        <v>20</v>
      </c>
      <c r="J19" s="8" t="s">
        <v>17</v>
      </c>
      <c r="K19" s="7">
        <v>2</v>
      </c>
      <c r="L19" s="7" t="s">
        <v>61</v>
      </c>
      <c r="M19" s="11" t="s">
        <v>32</v>
      </c>
      <c r="N19" s="11" t="s">
        <v>40</v>
      </c>
      <c r="O19" s="11">
        <v>1</v>
      </c>
    </row>
    <row r="20" spans="1:15" x14ac:dyDescent="0.25">
      <c r="A20" s="4">
        <v>90</v>
      </c>
      <c r="B20" s="4" t="s">
        <v>28</v>
      </c>
      <c r="C20" s="4" t="s">
        <v>9</v>
      </c>
      <c r="D20" s="4" t="s">
        <v>10</v>
      </c>
      <c r="E20" s="4" t="s">
        <v>11</v>
      </c>
      <c r="F20" s="4" t="s">
        <v>12</v>
      </c>
      <c r="G20" s="5">
        <v>43468</v>
      </c>
      <c r="H20" s="4" t="s">
        <v>2</v>
      </c>
      <c r="I20" s="4">
        <v>5</v>
      </c>
      <c r="J20" s="8" t="s">
        <v>15</v>
      </c>
      <c r="K20" s="7">
        <v>1</v>
      </c>
      <c r="L20" s="7" t="s">
        <v>62</v>
      </c>
      <c r="M20" s="11" t="s">
        <v>32</v>
      </c>
      <c r="N20" s="11" t="s">
        <v>41</v>
      </c>
      <c r="O20" s="11">
        <v>2</v>
      </c>
    </row>
    <row r="21" spans="1:15" x14ac:dyDescent="0.25">
      <c r="A21" s="4">
        <v>90</v>
      </c>
      <c r="B21" s="4" t="s">
        <v>28</v>
      </c>
      <c r="C21" s="4" t="s">
        <v>9</v>
      </c>
      <c r="D21" s="4" t="s">
        <v>10</v>
      </c>
      <c r="E21" s="4" t="s">
        <v>11</v>
      </c>
      <c r="F21" s="4" t="s">
        <v>12</v>
      </c>
      <c r="G21" s="5">
        <v>43468</v>
      </c>
      <c r="H21" s="4" t="s">
        <v>2</v>
      </c>
      <c r="I21" s="4">
        <v>5</v>
      </c>
      <c r="J21" s="8" t="s">
        <v>17</v>
      </c>
      <c r="K21" s="7">
        <v>2</v>
      </c>
      <c r="L21" s="7" t="s">
        <v>63</v>
      </c>
      <c r="M21" s="11" t="s">
        <v>32</v>
      </c>
      <c r="N21" s="11" t="s">
        <v>41</v>
      </c>
      <c r="O21" s="11">
        <v>2</v>
      </c>
    </row>
    <row r="22" spans="1:15" x14ac:dyDescent="0.25">
      <c r="A22" s="4">
        <v>90</v>
      </c>
      <c r="B22" s="4" t="s">
        <v>28</v>
      </c>
      <c r="C22" s="4" t="s">
        <v>9</v>
      </c>
      <c r="D22" s="4" t="s">
        <v>10</v>
      </c>
      <c r="E22" s="4" t="s">
        <v>11</v>
      </c>
      <c r="F22" s="4" t="s">
        <v>12</v>
      </c>
      <c r="G22" s="5">
        <v>43482</v>
      </c>
      <c r="H22" s="4" t="s">
        <v>2</v>
      </c>
      <c r="I22" s="4">
        <v>5</v>
      </c>
      <c r="J22" s="8" t="s">
        <v>15</v>
      </c>
      <c r="K22" s="7">
        <v>3</v>
      </c>
      <c r="L22" s="7" t="s">
        <v>64</v>
      </c>
      <c r="M22" s="11" t="s">
        <v>32</v>
      </c>
      <c r="N22" s="11" t="s">
        <v>42</v>
      </c>
      <c r="O22" s="11">
        <v>2</v>
      </c>
    </row>
    <row r="23" spans="1:15" x14ac:dyDescent="0.25">
      <c r="A23" s="4">
        <v>90</v>
      </c>
      <c r="B23" s="4" t="s">
        <v>28</v>
      </c>
      <c r="C23" s="4" t="s">
        <v>9</v>
      </c>
      <c r="D23" s="4" t="s">
        <v>10</v>
      </c>
      <c r="E23" s="4" t="s">
        <v>11</v>
      </c>
      <c r="F23" s="4" t="s">
        <v>12</v>
      </c>
      <c r="G23" s="5">
        <v>43482</v>
      </c>
      <c r="H23" s="4" t="s">
        <v>2</v>
      </c>
      <c r="I23" s="4">
        <v>5</v>
      </c>
      <c r="J23" s="8" t="s">
        <v>17</v>
      </c>
      <c r="K23" s="7">
        <v>4</v>
      </c>
      <c r="L23" s="7" t="s">
        <v>65</v>
      </c>
      <c r="M23" s="11" t="s">
        <v>32</v>
      </c>
      <c r="N23" s="11" t="s">
        <v>42</v>
      </c>
      <c r="O23" s="11">
        <v>2</v>
      </c>
    </row>
  </sheetData>
  <sortState ref="A2:N23">
    <sortCondition ref="A2:A23"/>
    <sortCondition ref="G2:G23"/>
    <sortCondition ref="I2:I23"/>
  </sortState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workbookViewId="0"/>
  </sheetViews>
  <sheetFormatPr defaultRowHeight="15" x14ac:dyDescent="0.25"/>
  <cols>
    <col min="1" max="1" width="6" bestFit="1" customWidth="1"/>
    <col min="2" max="2" width="28.28515625" bestFit="1" customWidth="1"/>
    <col min="3" max="3" width="20.140625" bestFit="1" customWidth="1"/>
    <col min="4" max="4" width="10.140625" bestFit="1" customWidth="1"/>
    <col min="5" max="5" width="14.85546875" bestFit="1" customWidth="1"/>
    <col min="6" max="6" width="17.42578125" bestFit="1" customWidth="1"/>
    <col min="7" max="7" width="12.28515625" style="1" bestFit="1" customWidth="1"/>
    <col min="8" max="8" width="27.42578125" bestFit="1" customWidth="1"/>
    <col min="9" max="9" width="8.5703125" customWidth="1"/>
    <col min="10" max="10" width="12.85546875" bestFit="1" customWidth="1"/>
    <col min="11" max="11" width="10.140625" bestFit="1" customWidth="1"/>
    <col min="12" max="12" width="9.85546875" bestFit="1" customWidth="1"/>
    <col min="13" max="13" width="15.140625" bestFit="1" customWidth="1"/>
    <col min="14" max="14" width="23.42578125" customWidth="1"/>
    <col min="15" max="15" width="18.85546875" bestFit="1" customWidth="1"/>
  </cols>
  <sheetData>
    <row r="1" spans="1:15" x14ac:dyDescent="0.25">
      <c r="A1" s="2" t="s">
        <v>13</v>
      </c>
      <c r="B1" s="2" t="s">
        <v>3</v>
      </c>
      <c r="C1" s="2" t="s">
        <v>1</v>
      </c>
      <c r="D1" s="2" t="s">
        <v>0</v>
      </c>
      <c r="E1" s="2" t="s">
        <v>4</v>
      </c>
      <c r="F1" s="2" t="s">
        <v>5</v>
      </c>
      <c r="G1" s="3" t="s">
        <v>6</v>
      </c>
      <c r="H1" s="2" t="s">
        <v>7</v>
      </c>
      <c r="I1" s="2" t="s">
        <v>8</v>
      </c>
      <c r="J1" s="10" t="s">
        <v>14</v>
      </c>
      <c r="K1" s="6" t="s">
        <v>20</v>
      </c>
      <c r="L1" s="6" t="s">
        <v>19</v>
      </c>
      <c r="M1" s="9" t="s">
        <v>31</v>
      </c>
      <c r="N1" s="9" t="s">
        <v>30</v>
      </c>
      <c r="O1" s="9" t="s">
        <v>43</v>
      </c>
    </row>
    <row r="2" spans="1:15" x14ac:dyDescent="0.25">
      <c r="A2" s="4">
        <v>12</v>
      </c>
      <c r="B2" s="4" t="s">
        <v>21</v>
      </c>
      <c r="C2" s="4" t="s">
        <v>9</v>
      </c>
      <c r="D2" s="4" t="s">
        <v>10</v>
      </c>
      <c r="E2" s="4" t="s">
        <v>11</v>
      </c>
      <c r="F2" s="4" t="s">
        <v>12</v>
      </c>
      <c r="G2" s="5">
        <v>43559</v>
      </c>
      <c r="H2" s="4" t="s">
        <v>2</v>
      </c>
      <c r="I2" s="4">
        <v>10</v>
      </c>
      <c r="J2" s="8" t="str">
        <f>IFERROR(INDEX('Q1'!J:J,MATCH($L2, 'Q1'!L:L, 0)),"-")</f>
        <v>Ukiah</v>
      </c>
      <c r="K2" s="7">
        <f>IF(ROW()=2,1,IF(A2=A1,K1+1, 1))</f>
        <v>1</v>
      </c>
      <c r="L2" s="7" t="str">
        <f>$A2&amp;"-"&amp;$I2&amp;"-"&amp;K2</f>
        <v>12-10-1</v>
      </c>
      <c r="M2" s="11" t="str">
        <f>IF($I2&lt;&gt;'Q1'!$I2,"Does Not Match",IF($O2&lt;&gt;'Q1'!$O2,"Does Not Match","Match"))</f>
        <v>Match</v>
      </c>
      <c r="N2" s="11" t="str">
        <f>$A2&amp;"-"&amp;$G2</f>
        <v>12-43559</v>
      </c>
      <c r="O2" s="11">
        <f>COUNTIF(N:N, N2)</f>
        <v>3</v>
      </c>
    </row>
    <row r="3" spans="1:15" x14ac:dyDescent="0.25">
      <c r="A3" s="4">
        <v>12</v>
      </c>
      <c r="B3" s="4" t="s">
        <v>21</v>
      </c>
      <c r="C3" s="4" t="s">
        <v>9</v>
      </c>
      <c r="D3" s="4" t="s">
        <v>10</v>
      </c>
      <c r="E3" s="4" t="s">
        <v>11</v>
      </c>
      <c r="F3" s="4" t="s">
        <v>12</v>
      </c>
      <c r="G3" s="5">
        <v>43559</v>
      </c>
      <c r="H3" s="4" t="s">
        <v>2</v>
      </c>
      <c r="I3" s="4">
        <v>15</v>
      </c>
      <c r="J3" s="8" t="str">
        <f>IFERROR(INDEX('Q1'!J:J,MATCH($L3, 'Q1'!L:L, 0)),"-")</f>
        <v>Feather River</v>
      </c>
      <c r="K3" s="7">
        <f>IF(ROW()=2,1,IF(A3=A2,K2+1, 1))</f>
        <v>2</v>
      </c>
      <c r="L3" s="7" t="str">
        <f>$A3&amp;"-"&amp;$I3&amp;"-"&amp;K3</f>
        <v>12-15-2</v>
      </c>
      <c r="M3" s="11" t="str">
        <f>IF($I3&lt;&gt;'Q1'!$I3,"Does Not Match",IF($O3&lt;&gt;'Q1'!$O3,"Does Not Match","Match"))</f>
        <v>Match</v>
      </c>
      <c r="N3" s="11" t="str">
        <f t="shared" ref="N3:N24" si="0">$A3&amp;"-"&amp;$G3</f>
        <v>12-43559</v>
      </c>
      <c r="O3" s="11">
        <f t="shared" ref="O3:O24" si="1">COUNTIF(N:N, N3)</f>
        <v>3</v>
      </c>
    </row>
    <row r="4" spans="1:15" x14ac:dyDescent="0.25">
      <c r="A4" s="4">
        <v>12</v>
      </c>
      <c r="B4" s="4" t="s">
        <v>21</v>
      </c>
      <c r="C4" s="4" t="s">
        <v>9</v>
      </c>
      <c r="D4" s="4" t="s">
        <v>10</v>
      </c>
      <c r="E4" s="4" t="s">
        <v>11</v>
      </c>
      <c r="F4" s="4" t="s">
        <v>12</v>
      </c>
      <c r="G4" s="5">
        <v>43559</v>
      </c>
      <c r="H4" s="4" t="s">
        <v>2</v>
      </c>
      <c r="I4" s="4">
        <v>20</v>
      </c>
      <c r="J4" s="8" t="str">
        <f>IFERROR(INDEX('Q1'!J:J,MATCH($L4, 'Q1'!L:L, 0)),"-")</f>
        <v>St. Helena</v>
      </c>
      <c r="K4" s="7">
        <f>IF(ROW()=2,1,IF(A4=A3,K3+1, 1))</f>
        <v>3</v>
      </c>
      <c r="L4" s="7" t="str">
        <f>$A4&amp;"-"&amp;$I4&amp;"-"&amp;K4</f>
        <v>12-20-3</v>
      </c>
      <c r="M4" s="11" t="str">
        <f>IF($I4&lt;&gt;'Q1'!$I4,"Does Not Match",IF($O4&lt;&gt;'Q1'!$O4,"Does Not Match","Match"))</f>
        <v>Match</v>
      </c>
      <c r="N4" s="11" t="str">
        <f t="shared" si="0"/>
        <v>12-43559</v>
      </c>
      <c r="O4" s="11">
        <f t="shared" si="1"/>
        <v>3</v>
      </c>
    </row>
    <row r="5" spans="1:15" x14ac:dyDescent="0.25">
      <c r="A5" s="4">
        <v>12</v>
      </c>
      <c r="B5" s="4" t="s">
        <v>21</v>
      </c>
      <c r="C5" s="4" t="s">
        <v>9</v>
      </c>
      <c r="D5" s="4" t="s">
        <v>10</v>
      </c>
      <c r="E5" s="4" t="s">
        <v>11</v>
      </c>
      <c r="F5" s="4" t="s">
        <v>12</v>
      </c>
      <c r="G5" s="5">
        <v>43573</v>
      </c>
      <c r="H5" s="4" t="s">
        <v>2</v>
      </c>
      <c r="I5" s="4">
        <v>10</v>
      </c>
      <c r="J5" s="8" t="str">
        <f>IFERROR(INDEX('Q1'!J:J,MATCH($L5, 'Q1'!L:L, 0)),"-")</f>
        <v>Ukiah</v>
      </c>
      <c r="K5" s="7">
        <f>IF(ROW()=2,1,IF(A5=A4,K4+1, 1))</f>
        <v>4</v>
      </c>
      <c r="L5" s="7" t="str">
        <f>$A5&amp;"-"&amp;$I5&amp;"-"&amp;K5</f>
        <v>12-10-4</v>
      </c>
      <c r="M5" s="11" t="str">
        <f>IF($I5&lt;&gt;'Q1'!$I5,"Does Not Match",IF($O5&lt;&gt;'Q1'!$O5,"Does Not Match","Match"))</f>
        <v>Match</v>
      </c>
      <c r="N5" s="11" t="str">
        <f t="shared" si="0"/>
        <v>12-43573</v>
      </c>
      <c r="O5" s="11">
        <f t="shared" si="1"/>
        <v>3</v>
      </c>
    </row>
    <row r="6" spans="1:15" x14ac:dyDescent="0.25">
      <c r="A6" s="4">
        <v>12</v>
      </c>
      <c r="B6" s="4" t="s">
        <v>21</v>
      </c>
      <c r="C6" s="4" t="s">
        <v>9</v>
      </c>
      <c r="D6" s="4" t="s">
        <v>10</v>
      </c>
      <c r="E6" s="4" t="s">
        <v>11</v>
      </c>
      <c r="F6" s="4" t="s">
        <v>12</v>
      </c>
      <c r="G6" s="5">
        <v>43573</v>
      </c>
      <c r="H6" s="4" t="s">
        <v>2</v>
      </c>
      <c r="I6" s="4">
        <v>15</v>
      </c>
      <c r="J6" s="8" t="str">
        <f>IFERROR(INDEX('Q1'!J:J,MATCH($L6, 'Q1'!L:L, 0)),"-")</f>
        <v>Feather River</v>
      </c>
      <c r="K6" s="7">
        <f>IF(ROW()=2,1,IF(A6=A5,K5+1, 1))</f>
        <v>5</v>
      </c>
      <c r="L6" s="7" t="str">
        <f>$A6&amp;"-"&amp;$I6&amp;"-"&amp;K6</f>
        <v>12-15-5</v>
      </c>
      <c r="M6" s="11" t="str">
        <f>IF($I6&lt;&gt;'Q1'!$I6,"Does Not Match",IF($O6&lt;&gt;'Q1'!$O6,"Does Not Match","Match"))</f>
        <v>Match</v>
      </c>
      <c r="N6" s="11" t="str">
        <f t="shared" si="0"/>
        <v>12-43573</v>
      </c>
      <c r="O6" s="11">
        <f t="shared" si="1"/>
        <v>3</v>
      </c>
    </row>
    <row r="7" spans="1:15" x14ac:dyDescent="0.25">
      <c r="A7" s="4">
        <v>12</v>
      </c>
      <c r="B7" s="4" t="s">
        <v>21</v>
      </c>
      <c r="C7" s="4" t="s">
        <v>9</v>
      </c>
      <c r="D7" s="4" t="s">
        <v>10</v>
      </c>
      <c r="E7" s="4" t="s">
        <v>11</v>
      </c>
      <c r="F7" s="4" t="s">
        <v>12</v>
      </c>
      <c r="G7" s="5">
        <v>43573</v>
      </c>
      <c r="H7" s="4" t="s">
        <v>2</v>
      </c>
      <c r="I7" s="4">
        <v>20</v>
      </c>
      <c r="J7" s="8" t="str">
        <f>IFERROR(INDEX('Q1'!J:J,MATCH($L7, 'Q1'!L:L, 0)),"-")</f>
        <v>St. Helena</v>
      </c>
      <c r="K7" s="7">
        <f>IF(ROW()=2,1,IF(A7=A6,K6+1, 1))</f>
        <v>6</v>
      </c>
      <c r="L7" s="7" t="str">
        <f>$A7&amp;"-"&amp;$I7&amp;"-"&amp;K7</f>
        <v>12-20-6</v>
      </c>
      <c r="M7" s="11" t="str">
        <f>IF($I7&lt;&gt;'Q1'!$I7,"Does Not Match",IF($O7&lt;&gt;'Q1'!$O7,"Does Not Match","Match"))</f>
        <v>Match</v>
      </c>
      <c r="N7" s="11" t="str">
        <f t="shared" si="0"/>
        <v>12-43573</v>
      </c>
      <c r="O7" s="11">
        <f t="shared" si="1"/>
        <v>3</v>
      </c>
    </row>
    <row r="8" spans="1:15" x14ac:dyDescent="0.25">
      <c r="A8" s="4">
        <v>34</v>
      </c>
      <c r="B8" s="4" t="s">
        <v>22</v>
      </c>
      <c r="C8" s="4" t="s">
        <v>9</v>
      </c>
      <c r="D8" s="4" t="s">
        <v>10</v>
      </c>
      <c r="E8" s="4" t="s">
        <v>11</v>
      </c>
      <c r="F8" s="4" t="s">
        <v>12</v>
      </c>
      <c r="G8" s="5">
        <v>43559</v>
      </c>
      <c r="H8" s="4" t="s">
        <v>2</v>
      </c>
      <c r="I8" s="4">
        <v>10</v>
      </c>
      <c r="J8" s="8" t="str">
        <f>IFERROR(INDEX('Q1'!J:J,MATCH($L8, 'Q1'!L:L, 0)),"-")</f>
        <v>Clearlake</v>
      </c>
      <c r="K8" s="7">
        <f>IF(ROW()=2,1,IF(A8=A7,K7+1, 1))</f>
        <v>1</v>
      </c>
      <c r="L8" s="7" t="str">
        <f>$A8&amp;"-"&amp;$I8&amp;"-"&amp;K8</f>
        <v>34-10-1</v>
      </c>
      <c r="M8" s="11" t="str">
        <f>IF($I8&lt;&gt;'Q1'!$I8,"Does Not Match",IF($O8&lt;&gt;'Q1'!$O8,"Does Not Match","Match"))</f>
        <v>Match</v>
      </c>
      <c r="N8" s="11" t="str">
        <f t="shared" si="0"/>
        <v>34-43559</v>
      </c>
      <c r="O8" s="11">
        <f t="shared" si="1"/>
        <v>3</v>
      </c>
    </row>
    <row r="9" spans="1:15" x14ac:dyDescent="0.25">
      <c r="A9" s="4">
        <v>34</v>
      </c>
      <c r="B9" s="4" t="s">
        <v>22</v>
      </c>
      <c r="C9" s="4" t="s">
        <v>9</v>
      </c>
      <c r="D9" s="4" t="s">
        <v>10</v>
      </c>
      <c r="E9" s="4" t="s">
        <v>11</v>
      </c>
      <c r="F9" s="4" t="s">
        <v>12</v>
      </c>
      <c r="G9" s="5">
        <v>43559</v>
      </c>
      <c r="H9" s="4" t="s">
        <v>2</v>
      </c>
      <c r="I9" s="4">
        <v>10</v>
      </c>
      <c r="J9" s="8" t="str">
        <f>IFERROR(INDEX('Q1'!J:J,MATCH($L9, 'Q1'!L:L, 0)),"-")</f>
        <v>St. Helena</v>
      </c>
      <c r="K9" s="7">
        <f>IF(ROW()=2,1,IF(A9=A8,K8+1, 1))</f>
        <v>2</v>
      </c>
      <c r="L9" s="7" t="str">
        <f>$A9&amp;"-"&amp;$I9&amp;"-"&amp;K9</f>
        <v>34-10-2</v>
      </c>
      <c r="M9" s="11" t="str">
        <f>IF($I9&lt;&gt;'Q1'!$I9,"Does Not Match",IF($O9&lt;&gt;'Q1'!$O9,"Does Not Match","Match"))</f>
        <v>Match</v>
      </c>
      <c r="N9" s="11" t="str">
        <f t="shared" si="0"/>
        <v>34-43559</v>
      </c>
      <c r="O9" s="11">
        <f t="shared" si="1"/>
        <v>3</v>
      </c>
    </row>
    <row r="10" spans="1:15" x14ac:dyDescent="0.25">
      <c r="A10" s="4">
        <v>34</v>
      </c>
      <c r="B10" s="4" t="s">
        <v>22</v>
      </c>
      <c r="C10" s="4" t="s">
        <v>9</v>
      </c>
      <c r="D10" s="4" t="s">
        <v>10</v>
      </c>
      <c r="E10" s="4" t="s">
        <v>11</v>
      </c>
      <c r="F10" s="4" t="s">
        <v>12</v>
      </c>
      <c r="G10" s="5">
        <v>43559</v>
      </c>
      <c r="H10" s="4" t="s">
        <v>2</v>
      </c>
      <c r="I10" s="4">
        <v>15</v>
      </c>
      <c r="J10" s="8" t="str">
        <f>IFERROR(INDEX('Q1'!J:J,MATCH($L10, 'Q1'!L:L, 0)),"-")</f>
        <v>Feather River</v>
      </c>
      <c r="K10" s="7">
        <f>IF(ROW()=2,1,IF(A10=A9,K9+1, 1))</f>
        <v>3</v>
      </c>
      <c r="L10" s="7" t="str">
        <f>$A10&amp;"-"&amp;$I10&amp;"-"&amp;K10</f>
        <v>34-15-3</v>
      </c>
      <c r="M10" s="11" t="str">
        <f>IF($I10&lt;&gt;'Q1'!$I10,"Does Not Match",IF($O10&lt;&gt;'Q1'!$O10,"Does Not Match","Match"))</f>
        <v>Match</v>
      </c>
      <c r="N10" s="11" t="str">
        <f t="shared" si="0"/>
        <v>34-43559</v>
      </c>
      <c r="O10" s="11">
        <f t="shared" si="1"/>
        <v>3</v>
      </c>
    </row>
    <row r="11" spans="1:15" x14ac:dyDescent="0.25">
      <c r="A11" s="4">
        <v>34</v>
      </c>
      <c r="B11" s="4" t="s">
        <v>22</v>
      </c>
      <c r="C11" s="4" t="s">
        <v>9</v>
      </c>
      <c r="D11" s="4" t="s">
        <v>10</v>
      </c>
      <c r="E11" s="4" t="s">
        <v>11</v>
      </c>
      <c r="F11" s="4" t="s">
        <v>12</v>
      </c>
      <c r="G11" s="5">
        <v>43573</v>
      </c>
      <c r="H11" s="4" t="s">
        <v>2</v>
      </c>
      <c r="I11" s="4">
        <v>10</v>
      </c>
      <c r="J11" s="8" t="str">
        <f>IFERROR(INDEX('Q1'!J:J,MATCH($L11, 'Q1'!L:L, 0)),"-")</f>
        <v>Clearlake</v>
      </c>
      <c r="K11" s="7">
        <f>IF(ROW()=2,1,IF(A11=A10,K10+1, 1))</f>
        <v>4</v>
      </c>
      <c r="L11" s="7" t="str">
        <f>$A11&amp;"-"&amp;$I11&amp;"-"&amp;K11</f>
        <v>34-10-4</v>
      </c>
      <c r="M11" s="11" t="str">
        <f>IF($I11&lt;&gt;'Q1'!$I11,"Does Not Match",IF($O11&lt;&gt;'Q1'!$O11,"Does Not Match","Match"))</f>
        <v>Match</v>
      </c>
      <c r="N11" s="11" t="str">
        <f t="shared" si="0"/>
        <v>34-43573</v>
      </c>
      <c r="O11" s="11">
        <f t="shared" si="1"/>
        <v>3</v>
      </c>
    </row>
    <row r="12" spans="1:15" x14ac:dyDescent="0.25">
      <c r="A12" s="4">
        <v>34</v>
      </c>
      <c r="B12" s="4" t="s">
        <v>22</v>
      </c>
      <c r="C12" s="4" t="s">
        <v>9</v>
      </c>
      <c r="D12" s="4" t="s">
        <v>10</v>
      </c>
      <c r="E12" s="4" t="s">
        <v>11</v>
      </c>
      <c r="F12" s="4" t="s">
        <v>12</v>
      </c>
      <c r="G12" s="5">
        <v>43573</v>
      </c>
      <c r="H12" s="4" t="s">
        <v>2</v>
      </c>
      <c r="I12" s="4">
        <v>10</v>
      </c>
      <c r="J12" s="8" t="str">
        <f>IFERROR(INDEX('Q1'!J:J,MATCH($L12, 'Q1'!L:L, 0)),"-")</f>
        <v>St. Helena</v>
      </c>
      <c r="K12" s="7">
        <f>IF(ROW()=2,1,IF(A12=A11,K11+1, 1))</f>
        <v>5</v>
      </c>
      <c r="L12" s="7" t="str">
        <f>$A12&amp;"-"&amp;$I12&amp;"-"&amp;K12</f>
        <v>34-10-5</v>
      </c>
      <c r="M12" s="11" t="str">
        <f>IF($I12&lt;&gt;'Q1'!$I12,"Does Not Match",IF($O12&lt;&gt;'Q1'!$O12,"Does Not Match","Match"))</f>
        <v>Match</v>
      </c>
      <c r="N12" s="11" t="str">
        <f t="shared" si="0"/>
        <v>34-43573</v>
      </c>
      <c r="O12" s="11">
        <f t="shared" si="1"/>
        <v>3</v>
      </c>
    </row>
    <row r="13" spans="1:15" x14ac:dyDescent="0.25">
      <c r="A13" s="4">
        <v>34</v>
      </c>
      <c r="B13" s="4" t="s">
        <v>22</v>
      </c>
      <c r="C13" s="4" t="s">
        <v>9</v>
      </c>
      <c r="D13" s="4" t="s">
        <v>10</v>
      </c>
      <c r="E13" s="4" t="s">
        <v>11</v>
      </c>
      <c r="F13" s="4" t="s">
        <v>12</v>
      </c>
      <c r="G13" s="5">
        <v>43573</v>
      </c>
      <c r="H13" s="4" t="s">
        <v>2</v>
      </c>
      <c r="I13" s="4">
        <v>15</v>
      </c>
      <c r="J13" s="8" t="str">
        <f>IFERROR(INDEX('Q1'!J:J,MATCH($L13, 'Q1'!L:L, 0)),"-")</f>
        <v>Feather River</v>
      </c>
      <c r="K13" s="7">
        <f>IF(ROW()=2,1,IF(A13=A12,K12+1, 1))</f>
        <v>6</v>
      </c>
      <c r="L13" s="7" t="str">
        <f>$A13&amp;"-"&amp;$I13&amp;"-"&amp;K13</f>
        <v>34-15-6</v>
      </c>
      <c r="M13" s="11" t="str">
        <f>IF($I13&lt;&gt;'Q1'!$I13,"Does Not Match",IF($O13&lt;&gt;'Q1'!$O13,"Does Not Match","Match"))</f>
        <v>Match</v>
      </c>
      <c r="N13" s="11" t="str">
        <f t="shared" si="0"/>
        <v>34-43573</v>
      </c>
      <c r="O13" s="11">
        <f t="shared" si="1"/>
        <v>3</v>
      </c>
    </row>
    <row r="14" spans="1:15" x14ac:dyDescent="0.25">
      <c r="A14" s="4">
        <v>56</v>
      </c>
      <c r="B14" s="4" t="s">
        <v>66</v>
      </c>
      <c r="C14" s="4" t="s">
        <v>9</v>
      </c>
      <c r="D14" s="4" t="s">
        <v>10</v>
      </c>
      <c r="E14" s="4" t="s">
        <v>11</v>
      </c>
      <c r="F14" s="4" t="s">
        <v>12</v>
      </c>
      <c r="G14" s="5">
        <v>43559</v>
      </c>
      <c r="H14" s="4" t="s">
        <v>2</v>
      </c>
      <c r="I14" s="4">
        <v>10</v>
      </c>
      <c r="J14" s="8" t="str">
        <f>IFERROR(INDEX('Q1'!J:J,MATCH($L14, 'Q1'!L:L, 0)),"-")</f>
        <v>St. Helena</v>
      </c>
      <c r="K14" s="7">
        <f>IF(ROW()=2,1,IF(A14=A13,K13+1, 1))</f>
        <v>1</v>
      </c>
      <c r="L14" s="7" t="str">
        <f>$A14&amp;"-"&amp;$I14&amp;"-"&amp;K14</f>
        <v>56-10-1</v>
      </c>
      <c r="M14" s="11" t="str">
        <f>IF($I14&lt;&gt;'Q1'!$I14,"Does Not Match",IF($O14&lt;&gt;'Q1'!$O14,"Does Not Match","Match"))</f>
        <v>Match</v>
      </c>
      <c r="N14" s="11" t="str">
        <f t="shared" si="0"/>
        <v>56-43559</v>
      </c>
      <c r="O14" s="11">
        <f t="shared" si="1"/>
        <v>2</v>
      </c>
    </row>
    <row r="15" spans="1:15" x14ac:dyDescent="0.25">
      <c r="A15" s="4">
        <v>56</v>
      </c>
      <c r="B15" s="4" t="s">
        <v>66</v>
      </c>
      <c r="C15" s="4" t="s">
        <v>9</v>
      </c>
      <c r="D15" s="4" t="s">
        <v>10</v>
      </c>
      <c r="E15" s="4" t="s">
        <v>11</v>
      </c>
      <c r="F15" s="4" t="s">
        <v>12</v>
      </c>
      <c r="G15" s="5">
        <v>43559</v>
      </c>
      <c r="H15" s="4" t="s">
        <v>2</v>
      </c>
      <c r="I15" s="4">
        <v>10</v>
      </c>
      <c r="J15" s="8" t="str">
        <f>IFERROR(INDEX('Q1'!J:J,MATCH($L15, 'Q1'!L:L, 0)),"-")</f>
        <v>Clearlake</v>
      </c>
      <c r="K15" s="7">
        <f>IF(ROW()=2,1,IF(A15=A14,K14+1, 1))</f>
        <v>2</v>
      </c>
      <c r="L15" s="7" t="str">
        <f>$A15&amp;"-"&amp;$I15&amp;"-"&amp;K15</f>
        <v>56-10-2</v>
      </c>
      <c r="M15" s="11" t="str">
        <f>IF($I15&lt;&gt;'Q1'!$I15,"Does Not Match",IF($O15&lt;&gt;'Q1'!$O15,"Does Not Match","Match"))</f>
        <v>Match</v>
      </c>
      <c r="N15" s="11" t="str">
        <f t="shared" si="0"/>
        <v>56-43559</v>
      </c>
      <c r="O15" s="11">
        <f t="shared" si="1"/>
        <v>2</v>
      </c>
    </row>
    <row r="16" spans="1:15" x14ac:dyDescent="0.25">
      <c r="A16" s="4">
        <v>56</v>
      </c>
      <c r="B16" s="4" t="s">
        <v>66</v>
      </c>
      <c r="C16" s="4" t="s">
        <v>9</v>
      </c>
      <c r="D16" s="4" t="s">
        <v>10</v>
      </c>
      <c r="E16" s="4" t="s">
        <v>11</v>
      </c>
      <c r="F16" s="4" t="s">
        <v>12</v>
      </c>
      <c r="G16" s="5">
        <v>43573</v>
      </c>
      <c r="H16" s="4" t="s">
        <v>2</v>
      </c>
      <c r="I16" s="4">
        <v>10</v>
      </c>
      <c r="J16" s="8" t="str">
        <f>IFERROR(INDEX('Q1'!J:J,MATCH($L16, 'Q1'!L:L, 0)),"-")</f>
        <v>St. Helena</v>
      </c>
      <c r="K16" s="7">
        <f>IF(ROW()=2,1,IF(A16=A15,K15+1, 1))</f>
        <v>3</v>
      </c>
      <c r="L16" s="7" t="str">
        <f>$A16&amp;"-"&amp;$I16&amp;"-"&amp;K16</f>
        <v>56-10-3</v>
      </c>
      <c r="M16" s="11" t="str">
        <f>IF($I16&lt;&gt;'Q1'!$I16,"Does Not Match",IF($O16&lt;&gt;'Q1'!$O16,"Does Not Match","Match"))</f>
        <v>Match</v>
      </c>
      <c r="N16" s="11" t="str">
        <f t="shared" si="0"/>
        <v>56-43573</v>
      </c>
      <c r="O16" s="11">
        <f t="shared" si="1"/>
        <v>2</v>
      </c>
    </row>
    <row r="17" spans="1:15" x14ac:dyDescent="0.25">
      <c r="A17" s="4">
        <v>56</v>
      </c>
      <c r="B17" s="4" t="s">
        <v>66</v>
      </c>
      <c r="C17" s="4" t="s">
        <v>9</v>
      </c>
      <c r="D17" s="4" t="s">
        <v>10</v>
      </c>
      <c r="E17" s="4" t="s">
        <v>11</v>
      </c>
      <c r="F17" s="4" t="s">
        <v>12</v>
      </c>
      <c r="G17" s="5">
        <v>43573</v>
      </c>
      <c r="H17" s="4" t="s">
        <v>2</v>
      </c>
      <c r="I17" s="4">
        <v>10</v>
      </c>
      <c r="J17" s="8" t="str">
        <f>IFERROR(INDEX('Q1'!J:J,MATCH($L17, 'Q1'!L:L, 0)),"-")</f>
        <v>Clearlake</v>
      </c>
      <c r="K17" s="7">
        <f>IF(ROW()=2,1,IF(A17=A16,K16+1, 1))</f>
        <v>4</v>
      </c>
      <c r="L17" s="7" t="str">
        <f>$A17&amp;"-"&amp;$I17&amp;"-"&amp;K17</f>
        <v>56-10-4</v>
      </c>
      <c r="M17" s="11" t="str">
        <f>IF($I17&lt;&gt;'Q1'!$I17,"Does Not Match",IF($O17&lt;&gt;'Q1'!$O17,"Does Not Match","Match"))</f>
        <v>Match</v>
      </c>
      <c r="N17" s="11" t="str">
        <f t="shared" si="0"/>
        <v>56-43573</v>
      </c>
      <c r="O17" s="11">
        <f t="shared" si="1"/>
        <v>2</v>
      </c>
    </row>
    <row r="18" spans="1:15" x14ac:dyDescent="0.25">
      <c r="A18" s="4">
        <v>78</v>
      </c>
      <c r="B18" s="4" t="s">
        <v>26</v>
      </c>
      <c r="C18" s="4" t="s">
        <v>9</v>
      </c>
      <c r="D18" s="4" t="s">
        <v>10</v>
      </c>
      <c r="E18" s="4" t="s">
        <v>11</v>
      </c>
      <c r="F18" s="4" t="s">
        <v>12</v>
      </c>
      <c r="G18" s="5">
        <v>43559</v>
      </c>
      <c r="H18" s="4" t="s">
        <v>2</v>
      </c>
      <c r="I18" s="4">
        <v>10</v>
      </c>
      <c r="J18" s="8" t="str">
        <f>IFERROR(INDEX('Q1'!J:J,MATCH($L18, 'Q1'!L:L, 0)),"-")</f>
        <v>-</v>
      </c>
      <c r="K18" s="7">
        <f>IF(ROW()=2,1,IF(A18=A17,K17+1, 1))</f>
        <v>1</v>
      </c>
      <c r="L18" s="7" t="str">
        <f>$A18&amp;"-"&amp;$I18&amp;"-"&amp;K18</f>
        <v>78-10-1</v>
      </c>
      <c r="M18" s="11" t="str">
        <f>IF($I18&lt;&gt;'Q1'!$I18,"Does Not Match",IF($O18&lt;&gt;'Q1'!$O18,"Does Not Match","Match"))</f>
        <v>Does Not Match</v>
      </c>
      <c r="N18" s="11" t="str">
        <f t="shared" si="0"/>
        <v>78-43559</v>
      </c>
      <c r="O18" s="11">
        <f t="shared" si="1"/>
        <v>2</v>
      </c>
    </row>
    <row r="19" spans="1:15" x14ac:dyDescent="0.25">
      <c r="A19" s="4">
        <v>78</v>
      </c>
      <c r="B19" s="4" t="s">
        <v>26</v>
      </c>
      <c r="C19" s="4" t="s">
        <v>9</v>
      </c>
      <c r="D19" s="4" t="s">
        <v>10</v>
      </c>
      <c r="E19" s="4" t="s">
        <v>11</v>
      </c>
      <c r="F19" s="4" t="s">
        <v>12</v>
      </c>
      <c r="G19" s="5">
        <v>43559</v>
      </c>
      <c r="H19" s="4" t="s">
        <v>2</v>
      </c>
      <c r="I19" s="4">
        <v>20</v>
      </c>
      <c r="J19" s="8" t="str">
        <f>IFERROR(INDEX('Q1'!J:J,MATCH($L19, 'Q1'!L:L, 0)),"-")</f>
        <v>St. Helena</v>
      </c>
      <c r="K19" s="7">
        <f>IF(ROW()=2,1,IF(A19=A18,K18+1, 1))</f>
        <v>2</v>
      </c>
      <c r="L19" s="7" t="str">
        <f>$A19&amp;"-"&amp;$I19&amp;"-"&amp;K19</f>
        <v>78-20-2</v>
      </c>
      <c r="M19" s="11" t="str">
        <f>IF($I19&lt;&gt;'Q1'!$I19,"Does Not Match",IF($O19&lt;&gt;'Q1'!$O19,"Does Not Match","Match"))</f>
        <v>Does Not Match</v>
      </c>
      <c r="N19" s="11" t="str">
        <f t="shared" si="0"/>
        <v>78-43559</v>
      </c>
      <c r="O19" s="11">
        <f t="shared" si="1"/>
        <v>2</v>
      </c>
    </row>
    <row r="20" spans="1:15" x14ac:dyDescent="0.25">
      <c r="A20" s="4">
        <v>78</v>
      </c>
      <c r="B20" s="4" t="s">
        <v>26</v>
      </c>
      <c r="C20" s="4" t="s">
        <v>9</v>
      </c>
      <c r="D20" s="4" t="s">
        <v>10</v>
      </c>
      <c r="E20" s="4" t="s">
        <v>11</v>
      </c>
      <c r="F20" s="4" t="s">
        <v>12</v>
      </c>
      <c r="G20" s="5">
        <v>43573</v>
      </c>
      <c r="H20" s="4" t="s">
        <v>2</v>
      </c>
      <c r="I20" s="4">
        <v>10</v>
      </c>
      <c r="J20" s="8" t="str">
        <f>IFERROR(INDEX('Q1'!J:J,MATCH($L20, 'Q1'!L:L, 0)),"-")</f>
        <v>-</v>
      </c>
      <c r="K20" s="7">
        <f>IF(ROW()=2,1,IF(A20=A19,K19+1, 1))</f>
        <v>3</v>
      </c>
      <c r="L20" s="7" t="str">
        <f>$A20&amp;"-"&amp;$I20&amp;"-"&amp;K20</f>
        <v>78-10-3</v>
      </c>
      <c r="M20" s="11" t="str">
        <f>IF($I20&lt;&gt;'Q1'!$I20,"Does Not Match",IF($O20&lt;&gt;'Q1'!$O20,"Does Not Match","Match"))</f>
        <v>Does Not Match</v>
      </c>
      <c r="N20" s="11" t="str">
        <f t="shared" si="0"/>
        <v>78-43573</v>
      </c>
      <c r="O20" s="11">
        <f t="shared" si="1"/>
        <v>2</v>
      </c>
    </row>
    <row r="21" spans="1:15" x14ac:dyDescent="0.25">
      <c r="A21" s="4">
        <v>78</v>
      </c>
      <c r="B21" s="4" t="s">
        <v>26</v>
      </c>
      <c r="C21" s="4" t="s">
        <v>9</v>
      </c>
      <c r="D21" s="4" t="s">
        <v>10</v>
      </c>
      <c r="E21" s="4" t="s">
        <v>11</v>
      </c>
      <c r="F21" s="4" t="s">
        <v>12</v>
      </c>
      <c r="G21" s="5">
        <v>43573</v>
      </c>
      <c r="H21" s="4" t="s">
        <v>2</v>
      </c>
      <c r="I21" s="4">
        <v>20</v>
      </c>
      <c r="J21" s="8" t="str">
        <f>IFERROR(INDEX('Q1'!J:J,MATCH($L21, 'Q1'!L:L, 0)),"-")</f>
        <v>-</v>
      </c>
      <c r="K21" s="7">
        <f>IF(ROW()=2,1,IF(A21=A20,K20+1, 1))</f>
        <v>4</v>
      </c>
      <c r="L21" s="7" t="str">
        <f>$A21&amp;"-"&amp;$I21&amp;"-"&amp;K21</f>
        <v>78-20-4</v>
      </c>
      <c r="M21" s="11" t="str">
        <f>IF($I21&lt;&gt;'Q1'!$I21,"Does Not Match",IF($O21&lt;&gt;'Q1'!$O21,"Does Not Match","Match"))</f>
        <v>Does Not Match</v>
      </c>
      <c r="N21" s="11" t="str">
        <f t="shared" si="0"/>
        <v>78-43573</v>
      </c>
      <c r="O21" s="11">
        <f t="shared" si="1"/>
        <v>2</v>
      </c>
    </row>
    <row r="22" spans="1:15" x14ac:dyDescent="0.25">
      <c r="A22" s="4">
        <v>90</v>
      </c>
      <c r="B22" s="4" t="s">
        <v>27</v>
      </c>
      <c r="C22" s="4" t="s">
        <v>9</v>
      </c>
      <c r="D22" s="4" t="s">
        <v>10</v>
      </c>
      <c r="E22" s="4" t="s">
        <v>11</v>
      </c>
      <c r="F22" s="4" t="s">
        <v>12</v>
      </c>
      <c r="G22" s="5">
        <v>43559</v>
      </c>
      <c r="H22" s="4" t="s">
        <v>2</v>
      </c>
      <c r="I22" s="4">
        <v>5</v>
      </c>
      <c r="J22" s="8" t="str">
        <f>IFERROR(INDEX('Q1'!J:J,MATCH($L22, 'Q1'!L:L, 0)),"-")</f>
        <v>Ukiah</v>
      </c>
      <c r="K22" s="7">
        <f>IF(ROW()=2,1,IF(A22=A21,K21+1, 1))</f>
        <v>1</v>
      </c>
      <c r="L22" s="7" t="str">
        <f>$A22&amp;"-"&amp;$I22&amp;"-"&amp;K22</f>
        <v>90-5-1</v>
      </c>
      <c r="M22" s="11" t="str">
        <f>IF($I22&lt;&gt;'Q1'!$I22,"Does Not Match",IF($O22&lt;&gt;'Q1'!$O22,"Does Not Match","Match"))</f>
        <v>Does Not Match</v>
      </c>
      <c r="N22" s="11" t="str">
        <f t="shared" si="0"/>
        <v>90-43559</v>
      </c>
      <c r="O22" s="11">
        <f t="shared" si="1"/>
        <v>1</v>
      </c>
    </row>
    <row r="23" spans="1:15" x14ac:dyDescent="0.25">
      <c r="A23" s="4">
        <v>90</v>
      </c>
      <c r="B23" s="4" t="s">
        <v>27</v>
      </c>
      <c r="C23" s="4" t="s">
        <v>9</v>
      </c>
      <c r="D23" s="4" t="s">
        <v>10</v>
      </c>
      <c r="E23" s="4" t="s">
        <v>11</v>
      </c>
      <c r="F23" s="4" t="s">
        <v>12</v>
      </c>
      <c r="G23" s="5">
        <v>43573</v>
      </c>
      <c r="H23" s="4" t="s">
        <v>2</v>
      </c>
      <c r="I23" s="4">
        <v>5</v>
      </c>
      <c r="J23" s="8" t="str">
        <f>IFERROR(INDEX('Q1'!J:J,MATCH($L23, 'Q1'!L:L, 0)),"-")</f>
        <v>St. Helena</v>
      </c>
      <c r="K23" s="7">
        <f>IF(ROW()=2,1,IF(A23=A22,K22+1, 1))</f>
        <v>2</v>
      </c>
      <c r="L23" s="7" t="str">
        <f>$A23&amp;"-"&amp;$I23&amp;"-"&amp;K23</f>
        <v>90-5-2</v>
      </c>
      <c r="M23" s="11" t="str">
        <f>IF($I23&lt;&gt;'Q1'!$I23,"Does Not Match",IF($O23&lt;&gt;'Q1'!$O23,"Does Not Match","Match"))</f>
        <v>Does Not Match</v>
      </c>
      <c r="N23" s="11" t="str">
        <f t="shared" si="0"/>
        <v>90-43573</v>
      </c>
      <c r="O23" s="11">
        <f t="shared" si="1"/>
        <v>1</v>
      </c>
    </row>
    <row r="24" spans="1:15" x14ac:dyDescent="0.25">
      <c r="A24" s="4">
        <v>101</v>
      </c>
      <c r="B24" s="4" t="s">
        <v>29</v>
      </c>
      <c r="C24" s="4" t="s">
        <v>9</v>
      </c>
      <c r="D24" s="4" t="s">
        <v>10</v>
      </c>
      <c r="E24" s="4" t="s">
        <v>11</v>
      </c>
      <c r="F24" s="4" t="s">
        <v>12</v>
      </c>
      <c r="G24" s="5">
        <v>43573</v>
      </c>
      <c r="H24" s="4" t="s">
        <v>2</v>
      </c>
      <c r="I24" s="4">
        <v>10</v>
      </c>
      <c r="J24" s="8" t="str">
        <f>IFERROR(INDEX('Q1'!J:J,MATCH($L24, 'Q1'!L:L, 0)),"-")</f>
        <v>-</v>
      </c>
      <c r="K24" s="7">
        <f>IF(ROW()=2,1,IF(A24=A23,K23+1, 1))</f>
        <v>1</v>
      </c>
      <c r="L24" s="7" t="str">
        <f>$A24&amp;"-"&amp;$I24&amp;"-"&amp;K24</f>
        <v>101-10-1</v>
      </c>
      <c r="M24" s="11" t="str">
        <f>IF($I24&lt;&gt;'Q1'!$I24,"Does Not Match",IF($O24&lt;&gt;'Q1'!$O24,"Does Not Match","Match"))</f>
        <v>Does Not Match</v>
      </c>
      <c r="N24" s="11" t="str">
        <f t="shared" si="0"/>
        <v>101-43573</v>
      </c>
      <c r="O24" s="11">
        <f t="shared" si="1"/>
        <v>1</v>
      </c>
    </row>
  </sheetData>
  <sortState ref="A2:N24">
    <sortCondition ref="A2:A24"/>
    <sortCondition ref="G2:G24"/>
    <sortCondition ref="I2:I2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Q1</vt:lpstr>
      <vt:lpstr>Q2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2019-07-22T23:57:56Z</dcterms:created>
  <dcterms:modified xsi:type="dcterms:W3CDTF">2019-10-28T20:15:59Z</dcterms:modified>
</cp:coreProperties>
</file>