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activeTab="1"/>
  </bookViews>
  <sheets>
    <sheet name="Main" sheetId="5" r:id="rId1"/>
    <sheet name="Q2" sheetId="7" r:id="rId2"/>
  </sheets>
  <definedNames>
    <definedName name="_xlnm._FilterDatabase" localSheetId="0" hidden="1">Main!$A$1:$I$1</definedName>
    <definedName name="_xlnm._FilterDatabase" localSheetId="1" hidden="1">'Q2'!$A$1:$I$1</definedName>
    <definedName name="page\x2dtotal" localSheetId="0">#REF!</definedName>
    <definedName name="page\x2dtotal" localSheetId="1">#REF!</definedName>
    <definedName name="page\x2dtotal">#REF!</definedName>
    <definedName name="page\x2dtotal\x2dmaster1" localSheetId="0">#REF!</definedName>
    <definedName name="page\x2dtotal\x2dmaster1" localSheetId="1">#REF!</definedName>
    <definedName name="page\x2dtotal\x2dmaster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" i="7" l="1"/>
  <c r="K3" i="7"/>
  <c r="K4" i="7"/>
  <c r="K5" i="7"/>
  <c r="K6" i="7"/>
  <c r="K7" i="7"/>
  <c r="K8" i="7"/>
  <c r="K9" i="7"/>
  <c r="K10" i="7"/>
  <c r="K12" i="7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N13" i="7"/>
  <c r="L5" i="7"/>
  <c r="N5" i="7" s="1"/>
  <c r="L8" i="7"/>
  <c r="N8" i="7" s="1"/>
  <c r="L9" i="7"/>
  <c r="N9" i="7" s="1"/>
  <c r="L12" i="7"/>
  <c r="L13" i="7" s="1"/>
  <c r="L16" i="7"/>
  <c r="L17" i="7" s="1"/>
  <c r="N17" i="7" s="1"/>
  <c r="L19" i="7"/>
  <c r="N19" i="7" s="1"/>
  <c r="N3" i="5"/>
  <c r="N4" i="5"/>
  <c r="N5" i="5"/>
  <c r="N6" i="5"/>
  <c r="N7" i="5"/>
  <c r="N8" i="5"/>
  <c r="N9" i="5"/>
  <c r="N2" i="5"/>
  <c r="L2" i="5" s="1"/>
  <c r="K8" i="5"/>
  <c r="K9" i="5" s="1"/>
  <c r="M9" i="5" s="1"/>
  <c r="K5" i="5"/>
  <c r="M5" i="5" s="1"/>
  <c r="K2" i="5"/>
  <c r="L2" i="7"/>
  <c r="N2" i="7" s="1"/>
  <c r="L3" i="5" l="1"/>
  <c r="K3" i="5"/>
  <c r="K4" i="5" s="1"/>
  <c r="M4" i="5" s="1"/>
  <c r="L11" i="7"/>
  <c r="N11" i="7" s="1"/>
  <c r="L10" i="7"/>
  <c r="N10" i="7" s="1"/>
  <c r="L18" i="7"/>
  <c r="N18" i="7" s="1"/>
  <c r="L14" i="7"/>
  <c r="M19" i="7"/>
  <c r="N16" i="7"/>
  <c r="N12" i="7"/>
  <c r="M6" i="7"/>
  <c r="L6" i="7"/>
  <c r="M13" i="7"/>
  <c r="L9" i="5"/>
  <c r="L5" i="5"/>
  <c r="K6" i="5"/>
  <c r="K7" i="5" s="1"/>
  <c r="M7" i="5" s="1"/>
  <c r="L8" i="5"/>
  <c r="L4" i="5"/>
  <c r="L6" i="5"/>
  <c r="L7" i="5"/>
  <c r="M2" i="5"/>
  <c r="M8" i="5"/>
  <c r="O2" i="7"/>
  <c r="M5" i="7" s="1"/>
  <c r="K18" i="7" l="1"/>
  <c r="K11" i="7"/>
  <c r="K19" i="7"/>
  <c r="K13" i="7"/>
  <c r="K17" i="7"/>
  <c r="K16" i="7"/>
  <c r="J5" i="7"/>
  <c r="M3" i="5"/>
  <c r="J9" i="7"/>
  <c r="M17" i="7"/>
  <c r="M10" i="7"/>
  <c r="M3" i="7"/>
  <c r="M18" i="7"/>
  <c r="M15" i="7"/>
  <c r="M4" i="7"/>
  <c r="L3" i="7"/>
  <c r="M8" i="7"/>
  <c r="M12" i="7"/>
  <c r="M16" i="7"/>
  <c r="M7" i="7"/>
  <c r="M9" i="7"/>
  <c r="M11" i="7"/>
  <c r="M14" i="7"/>
  <c r="L7" i="7"/>
  <c r="N7" i="7" s="1"/>
  <c r="J7" i="7" s="1"/>
  <c r="N6" i="7"/>
  <c r="N14" i="7"/>
  <c r="K14" i="7" s="1"/>
  <c r="L15" i="7"/>
  <c r="N15" i="7" s="1"/>
  <c r="K15" i="7" s="1"/>
  <c r="M6" i="5"/>
  <c r="J17" i="7" s="1"/>
  <c r="M2" i="7"/>
  <c r="J18" i="7" l="1"/>
  <c r="J15" i="7"/>
  <c r="J19" i="7"/>
  <c r="J10" i="7"/>
  <c r="J16" i="7"/>
  <c r="J14" i="7"/>
  <c r="J13" i="7"/>
  <c r="J12" i="7"/>
  <c r="J6" i="7"/>
  <c r="J11" i="7"/>
  <c r="J8" i="7"/>
  <c r="L4" i="7"/>
  <c r="N4" i="7" s="1"/>
  <c r="J4" i="7" s="1"/>
  <c r="N3" i="7"/>
  <c r="J3" i="7" s="1"/>
  <c r="J2" i="7"/>
</calcChain>
</file>

<file path=xl/sharedStrings.xml><?xml version="1.0" encoding="utf-8"?>
<sst xmlns="http://schemas.openxmlformats.org/spreadsheetml/2006/main" count="193" uniqueCount="32">
  <si>
    <t>Payroll</t>
  </si>
  <si>
    <t>Payroll Statutory Unit</t>
  </si>
  <si>
    <t>Foundation Recurring Results</t>
  </si>
  <si>
    <t>Person Name</t>
  </si>
  <si>
    <t>Run Type</t>
  </si>
  <si>
    <t>Process Type</t>
  </si>
  <si>
    <t>Process Date</t>
  </si>
  <si>
    <t>Element Name</t>
  </si>
  <si>
    <t>Value</t>
  </si>
  <si>
    <t>St. Helena Hospital</t>
  </si>
  <si>
    <t>Bi-Weekly</t>
  </si>
  <si>
    <t>Regular Normal</t>
  </si>
  <si>
    <t>Payroll calculation</t>
  </si>
  <si>
    <t>ID #</t>
  </si>
  <si>
    <t>Donates to</t>
  </si>
  <si>
    <t>Ukiah</t>
  </si>
  <si>
    <t>Clearlake</t>
  </si>
  <si>
    <t>St. Helena</t>
  </si>
  <si>
    <t>Feather River</t>
  </si>
  <si>
    <t>Unique ID</t>
  </si>
  <si>
    <t>Gift Count</t>
  </si>
  <si>
    <t>Aaron R.</t>
  </si>
  <si>
    <t>Ryan H.</t>
  </si>
  <si>
    <t>Chris N.</t>
  </si>
  <si>
    <t>Heather M.</t>
  </si>
  <si>
    <t>2nd Unique ID</t>
  </si>
  <si>
    <t>Match?</t>
  </si>
  <si>
    <t>Gifts per Pay Period</t>
  </si>
  <si>
    <t>Marie New Hire - Not on Main Record</t>
  </si>
  <si>
    <t>Donates To</t>
  </si>
  <si>
    <t>Date</t>
  </si>
  <si>
    <t>Chris N. - Gift Amount Changed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</si>
</sst>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14" fontId="0" fillId="0" borderId="0" xfId="0" applyNumberFormat="1"/>
    <xf numFmtId="0" fontId="2" fillId="2" borderId="1" xfId="0" applyFont="1" applyFill="1" applyBorder="1"/>
    <xf numFmtId="14" fontId="2" fillId="2" borderId="1" xfId="0" applyNumberFormat="1" applyFont="1" applyFill="1" applyBorder="1"/>
    <xf numFmtId="0" fontId="0" fillId="0" borderId="1" xfId="0" applyBorder="1"/>
    <xf numFmtId="14" fontId="0" fillId="0" borderId="1" xfId="0" applyNumberFormat="1" applyBorder="1"/>
    <xf numFmtId="0" fontId="2" fillId="3" borderId="1" xfId="0" applyFont="1" applyFill="1" applyBorder="1"/>
    <xf numFmtId="0" fontId="0" fillId="4" borderId="1" xfId="0" applyFill="1" applyBorder="1"/>
    <xf numFmtId="0" fontId="0" fillId="6" borderId="1" xfId="0" applyFill="1" applyBorder="1"/>
    <xf numFmtId="0" fontId="2" fillId="5" borderId="1" xfId="0" applyFont="1" applyFill="1" applyBorder="1"/>
    <xf numFmtId="0" fontId="2" fillId="7" borderId="1" xfId="0" applyFont="1" applyFill="1" applyBorder="1"/>
    <xf numFmtId="0" fontId="0" fillId="8" borderId="1" xfId="0" applyFill="1" applyBorder="1"/>
    <xf numFmtId="0" fontId="1" fillId="0" borderId="1" xfId="0" applyFont="1" applyBorder="1"/>
    <xf numFmtId="0" fontId="0" fillId="0" borderId="1" xfId="0" applyFill="1" applyBorder="1"/>
    <xf numFmtId="0" fontId="1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/>
  </sheetViews>
  <sheetFormatPr defaultRowHeight="15" x14ac:dyDescent="0.25"/>
  <cols>
    <col min="1" max="1" width="12.5703125" customWidth="1"/>
    <col min="2" max="2" width="19" customWidth="1"/>
    <col min="3" max="3" width="20.140625" bestFit="1" customWidth="1"/>
    <col min="4" max="4" width="10.140625" bestFit="1" customWidth="1"/>
    <col min="5" max="5" width="14.85546875" bestFit="1" customWidth="1"/>
    <col min="6" max="6" width="17.42578125" bestFit="1" customWidth="1"/>
    <col min="7" max="7" width="15.42578125" style="1" bestFit="1" customWidth="1"/>
    <col min="8" max="8" width="27.42578125" bestFit="1" customWidth="1"/>
    <col min="9" max="9" width="20.42578125" customWidth="1"/>
    <col min="10" max="10" width="39.5703125" bestFit="1" customWidth="1"/>
    <col min="11" max="11" width="10.140625" bestFit="1" customWidth="1"/>
    <col min="12" max="12" width="10.140625" customWidth="1"/>
    <col min="13" max="13" width="10.5703125" customWidth="1"/>
    <col min="14" max="14" width="13.7109375" bestFit="1" customWidth="1"/>
    <col min="15" max="15" width="18.85546875" bestFit="1" customWidth="1"/>
  </cols>
  <sheetData>
    <row r="1" spans="1:14" x14ac:dyDescent="0.25">
      <c r="A1" s="9" t="s">
        <v>13</v>
      </c>
      <c r="B1" s="2" t="s">
        <v>3</v>
      </c>
      <c r="C1" s="2" t="s">
        <v>1</v>
      </c>
      <c r="D1" s="2" t="s">
        <v>0</v>
      </c>
      <c r="E1" s="2" t="s">
        <v>4</v>
      </c>
      <c r="F1" s="2" t="s">
        <v>5</v>
      </c>
      <c r="G1" s="3" t="s">
        <v>30</v>
      </c>
      <c r="H1" s="2" t="s">
        <v>7</v>
      </c>
      <c r="I1" s="10" t="s">
        <v>8</v>
      </c>
      <c r="J1" s="6" t="s">
        <v>29</v>
      </c>
      <c r="K1" s="2" t="s">
        <v>20</v>
      </c>
      <c r="L1" s="2" t="s">
        <v>27</v>
      </c>
      <c r="M1" s="2" t="s">
        <v>19</v>
      </c>
      <c r="N1" s="2" t="s">
        <v>25</v>
      </c>
    </row>
    <row r="2" spans="1:14" x14ac:dyDescent="0.25">
      <c r="A2" s="11">
        <v>12</v>
      </c>
      <c r="B2" s="4" t="s">
        <v>21</v>
      </c>
      <c r="C2" s="4" t="s">
        <v>9</v>
      </c>
      <c r="D2" s="4" t="s">
        <v>10</v>
      </c>
      <c r="E2" s="4" t="s">
        <v>11</v>
      </c>
      <c r="F2" s="4" t="s">
        <v>12</v>
      </c>
      <c r="G2" s="5">
        <v>43466</v>
      </c>
      <c r="H2" s="4" t="s">
        <v>2</v>
      </c>
      <c r="I2" s="8">
        <v>10</v>
      </c>
      <c r="J2" s="7" t="s">
        <v>15</v>
      </c>
      <c r="K2" s="13">
        <f>IF(ROW()=2,1,IF(N2=N1,K1+1, 1))</f>
        <v>1</v>
      </c>
      <c r="L2" s="13">
        <f>COUNTIF(N:N, N2)</f>
        <v>3</v>
      </c>
      <c r="M2" s="13" t="str">
        <f>$A2&amp;"-"&amp;$I2&amp;"-"&amp;K2</f>
        <v>12-10-1</v>
      </c>
      <c r="N2" s="13" t="str">
        <f>$A2&amp;"-"&amp;$G2</f>
        <v>12-43466</v>
      </c>
    </row>
    <row r="3" spans="1:14" x14ac:dyDescent="0.25">
      <c r="A3" s="11">
        <v>12</v>
      </c>
      <c r="B3" s="4" t="s">
        <v>21</v>
      </c>
      <c r="C3" s="4" t="s">
        <v>9</v>
      </c>
      <c r="D3" s="4" t="s">
        <v>10</v>
      </c>
      <c r="E3" s="4" t="s">
        <v>11</v>
      </c>
      <c r="F3" s="4" t="s">
        <v>12</v>
      </c>
      <c r="G3" s="5">
        <v>43466</v>
      </c>
      <c r="H3" s="4" t="s">
        <v>2</v>
      </c>
      <c r="I3" s="8">
        <v>15</v>
      </c>
      <c r="J3" s="7" t="s">
        <v>18</v>
      </c>
      <c r="K3" s="13">
        <f>IF(ROW()=2,1,IF(N3=N2,K2+1, 1))</f>
        <v>2</v>
      </c>
      <c r="L3" s="13">
        <f>COUNTIF(N:N, N3)</f>
        <v>3</v>
      </c>
      <c r="M3" s="13" t="str">
        <f>$A3&amp;"-"&amp;$I3&amp;"-"&amp;K3</f>
        <v>12-15-2</v>
      </c>
      <c r="N3" s="13" t="str">
        <f>$A3&amp;"-"&amp;$G3</f>
        <v>12-43466</v>
      </c>
    </row>
    <row r="4" spans="1:14" x14ac:dyDescent="0.25">
      <c r="A4" s="11">
        <v>12</v>
      </c>
      <c r="B4" s="4" t="s">
        <v>21</v>
      </c>
      <c r="C4" s="4" t="s">
        <v>9</v>
      </c>
      <c r="D4" s="4" t="s">
        <v>10</v>
      </c>
      <c r="E4" s="4" t="s">
        <v>11</v>
      </c>
      <c r="F4" s="4" t="s">
        <v>12</v>
      </c>
      <c r="G4" s="5">
        <v>43466</v>
      </c>
      <c r="H4" s="4" t="s">
        <v>2</v>
      </c>
      <c r="I4" s="8">
        <v>20</v>
      </c>
      <c r="J4" s="7" t="s">
        <v>17</v>
      </c>
      <c r="K4" s="13">
        <f>IF(ROW()=2,1,IF(N4=N3,K3+1, 1))</f>
        <v>3</v>
      </c>
      <c r="L4" s="13">
        <f>COUNTIF(N:N, N4)</f>
        <v>3</v>
      </c>
      <c r="M4" s="13" t="str">
        <f>$A4&amp;"-"&amp;$I4&amp;"-"&amp;K4</f>
        <v>12-20-3</v>
      </c>
      <c r="N4" s="13" t="str">
        <f>$A4&amp;"-"&amp;$G4</f>
        <v>12-43466</v>
      </c>
    </row>
    <row r="5" spans="1:14" x14ac:dyDescent="0.25">
      <c r="A5" s="11">
        <v>34</v>
      </c>
      <c r="B5" s="4" t="s">
        <v>24</v>
      </c>
      <c r="C5" s="4" t="s">
        <v>9</v>
      </c>
      <c r="D5" s="4" t="s">
        <v>10</v>
      </c>
      <c r="E5" s="4" t="s">
        <v>11</v>
      </c>
      <c r="F5" s="4" t="s">
        <v>12</v>
      </c>
      <c r="G5" s="5">
        <v>43466</v>
      </c>
      <c r="H5" s="4" t="s">
        <v>2</v>
      </c>
      <c r="I5" s="8">
        <v>20</v>
      </c>
      <c r="J5" s="14" t="s">
        <v>16</v>
      </c>
      <c r="K5" s="13">
        <f>IF(ROW()=2,1,IF(N5=N4,K4+1, 1))</f>
        <v>1</v>
      </c>
      <c r="L5" s="13">
        <f>COUNTIF(N:N, N5)</f>
        <v>1</v>
      </c>
      <c r="M5" s="13" t="str">
        <f>$A5&amp;"-"&amp;$I5&amp;"-"&amp;K5</f>
        <v>34-20-1</v>
      </c>
      <c r="N5" s="13" t="str">
        <f>$A5&amp;"-"&amp;$G5</f>
        <v>34-43466</v>
      </c>
    </row>
    <row r="6" spans="1:14" x14ac:dyDescent="0.25">
      <c r="A6" s="11">
        <v>56</v>
      </c>
      <c r="B6" s="4" t="s">
        <v>23</v>
      </c>
      <c r="C6" s="4" t="s">
        <v>9</v>
      </c>
      <c r="D6" s="4" t="s">
        <v>10</v>
      </c>
      <c r="E6" s="4" t="s">
        <v>11</v>
      </c>
      <c r="F6" s="4" t="s">
        <v>12</v>
      </c>
      <c r="G6" s="5">
        <v>43466</v>
      </c>
      <c r="H6" s="4" t="s">
        <v>2</v>
      </c>
      <c r="I6" s="8">
        <v>10</v>
      </c>
      <c r="J6" s="7" t="s">
        <v>17</v>
      </c>
      <c r="K6" s="13">
        <f>IF(ROW()=2,1,IF(N6=N5,K5+1, 1))</f>
        <v>1</v>
      </c>
      <c r="L6" s="13">
        <f>COUNTIF(N:N, N6)</f>
        <v>2</v>
      </c>
      <c r="M6" s="13" t="str">
        <f>$A6&amp;"-"&amp;$I6&amp;"-"&amp;K6</f>
        <v>56-10-1</v>
      </c>
      <c r="N6" s="13" t="str">
        <f>$A6&amp;"-"&amp;$G6</f>
        <v>56-43466</v>
      </c>
    </row>
    <row r="7" spans="1:14" x14ac:dyDescent="0.25">
      <c r="A7" s="11">
        <v>56</v>
      </c>
      <c r="B7" s="4" t="s">
        <v>23</v>
      </c>
      <c r="C7" s="4" t="s">
        <v>9</v>
      </c>
      <c r="D7" s="4" t="s">
        <v>10</v>
      </c>
      <c r="E7" s="4" t="s">
        <v>11</v>
      </c>
      <c r="F7" s="4" t="s">
        <v>12</v>
      </c>
      <c r="G7" s="5">
        <v>43466</v>
      </c>
      <c r="H7" s="4" t="s">
        <v>2</v>
      </c>
      <c r="I7" s="8">
        <v>10</v>
      </c>
      <c r="J7" s="14" t="s">
        <v>15</v>
      </c>
      <c r="K7" s="13">
        <f>IF(ROW()=2,1,IF(N7=N6,K6+1, 1))</f>
        <v>2</v>
      </c>
      <c r="L7" s="13">
        <f>COUNTIF(N:N, N7)</f>
        <v>2</v>
      </c>
      <c r="M7" s="13" t="str">
        <f>$A7&amp;"-"&amp;$I7&amp;"-"&amp;K7</f>
        <v>56-10-2</v>
      </c>
      <c r="N7" s="13" t="str">
        <f>$A7&amp;"-"&amp;$G7</f>
        <v>56-43466</v>
      </c>
    </row>
    <row r="8" spans="1:14" x14ac:dyDescent="0.25">
      <c r="A8" s="11">
        <v>78</v>
      </c>
      <c r="B8" s="4" t="s">
        <v>22</v>
      </c>
      <c r="C8" s="4" t="s">
        <v>9</v>
      </c>
      <c r="D8" s="4" t="s">
        <v>10</v>
      </c>
      <c r="E8" s="4" t="s">
        <v>11</v>
      </c>
      <c r="F8" s="4" t="s">
        <v>12</v>
      </c>
      <c r="G8" s="5">
        <v>43466</v>
      </c>
      <c r="H8" s="4" t="s">
        <v>2</v>
      </c>
      <c r="I8" s="8">
        <v>15</v>
      </c>
      <c r="J8" s="7" t="s">
        <v>16</v>
      </c>
      <c r="K8" s="13">
        <f>IF(ROW()=2,1,IF(N8=N7,K7+1, 1))</f>
        <v>1</v>
      </c>
      <c r="L8" s="13">
        <f>COUNTIF(N:N, N8)</f>
        <v>2</v>
      </c>
      <c r="M8" s="13" t="str">
        <f>$A8&amp;"-"&amp;$I8&amp;"-"&amp;K8</f>
        <v>78-15-1</v>
      </c>
      <c r="N8" s="13" t="str">
        <f>$A8&amp;"-"&amp;$G8</f>
        <v>78-43466</v>
      </c>
    </row>
    <row r="9" spans="1:14" x14ac:dyDescent="0.25">
      <c r="A9" s="11">
        <v>78</v>
      </c>
      <c r="B9" s="4" t="s">
        <v>22</v>
      </c>
      <c r="C9" s="4" t="s">
        <v>9</v>
      </c>
      <c r="D9" s="4" t="s">
        <v>10</v>
      </c>
      <c r="E9" s="4" t="s">
        <v>11</v>
      </c>
      <c r="F9" s="4" t="s">
        <v>12</v>
      </c>
      <c r="G9" s="5">
        <v>43466</v>
      </c>
      <c r="H9" s="4" t="s">
        <v>2</v>
      </c>
      <c r="I9" s="8">
        <v>15</v>
      </c>
      <c r="J9" s="7" t="s">
        <v>17</v>
      </c>
      <c r="K9" s="13">
        <f>IF(ROW()=2,1,IF(N9=N8,K8+1, 1))</f>
        <v>2</v>
      </c>
      <c r="L9" s="13">
        <f>COUNTIF(N:N, N9)</f>
        <v>2</v>
      </c>
      <c r="M9" s="13" t="str">
        <f>$A9&amp;"-"&amp;$I9&amp;"-"&amp;K9</f>
        <v>78-15-2</v>
      </c>
      <c r="N9" s="13" t="str">
        <f>$A9&amp;"-"&amp;$G9</f>
        <v>78-43466</v>
      </c>
    </row>
  </sheetData>
  <sortState ref="A2:N9">
    <sortCondition ref="A2:A9"/>
    <sortCondition ref="G2:G9"/>
    <sortCondition ref="I2:I9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/>
  </sheetViews>
  <sheetFormatPr defaultRowHeight="15" x14ac:dyDescent="0.25"/>
  <cols>
    <col min="1" max="1" width="6" bestFit="1" customWidth="1"/>
    <col min="2" max="2" width="28.28515625" bestFit="1" customWidth="1"/>
    <col min="3" max="3" width="20.140625" bestFit="1" customWidth="1"/>
    <col min="4" max="4" width="10.140625" bestFit="1" customWidth="1"/>
    <col min="5" max="5" width="14.85546875" bestFit="1" customWidth="1"/>
    <col min="6" max="6" width="17.42578125" bestFit="1" customWidth="1"/>
    <col min="7" max="7" width="12.28515625" style="1" bestFit="1" customWidth="1"/>
    <col min="8" max="8" width="27.42578125" bestFit="1" customWidth="1"/>
    <col min="9" max="9" width="8.5703125" customWidth="1"/>
    <col min="10" max="10" width="15.140625" customWidth="1"/>
    <col min="11" max="11" width="15.140625" bestFit="1" customWidth="1"/>
    <col min="12" max="12" width="10.140625" bestFit="1" customWidth="1"/>
    <col min="13" max="13" width="18.85546875" bestFit="1" customWidth="1"/>
    <col min="14" max="14" width="9.85546875" bestFit="1" customWidth="1"/>
    <col min="15" max="15" width="23.42578125" customWidth="1"/>
  </cols>
  <sheetData>
    <row r="1" spans="1:15" x14ac:dyDescent="0.25">
      <c r="A1" s="2" t="s">
        <v>13</v>
      </c>
      <c r="B1" s="2" t="s">
        <v>3</v>
      </c>
      <c r="C1" s="2" t="s">
        <v>1</v>
      </c>
      <c r="D1" s="2" t="s">
        <v>0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10" t="s">
        <v>14</v>
      </c>
      <c r="K1" s="6" t="s">
        <v>26</v>
      </c>
      <c r="L1" s="9" t="s">
        <v>20</v>
      </c>
      <c r="M1" s="9" t="s">
        <v>27</v>
      </c>
      <c r="N1" s="9" t="s">
        <v>19</v>
      </c>
      <c r="O1" s="9" t="s">
        <v>25</v>
      </c>
    </row>
    <row r="2" spans="1:15" x14ac:dyDescent="0.25">
      <c r="A2" s="4">
        <v>12</v>
      </c>
      <c r="B2" s="4" t="s">
        <v>21</v>
      </c>
      <c r="C2" s="4" t="s">
        <v>9</v>
      </c>
      <c r="D2" s="4" t="s">
        <v>10</v>
      </c>
      <c r="E2" s="4" t="s">
        <v>11</v>
      </c>
      <c r="F2" s="4" t="s">
        <v>12</v>
      </c>
      <c r="G2" s="5">
        <v>43559</v>
      </c>
      <c r="H2" s="4" t="s">
        <v>2</v>
      </c>
      <c r="I2" s="4">
        <v>10</v>
      </c>
      <c r="J2" s="8" t="str">
        <f>IFERROR(INDEX(Main!J:J,MATCH($N2, Main!M:M, 0)),"-")</f>
        <v>Ukiah</v>
      </c>
      <c r="K2" s="7" t="str">
        <f>IF($I2&lt;&gt;IFERROR(INDEX(Main!I:I,MATCH($N2, Main!M:M, 0)),"-"),"Does Not Match",IF($M2&lt;&gt;IFERROR(INDEX(Main!L:L,MATCH($N2, Main!M:M, 0)),"-"),"Does Not Match","Match"))</f>
        <v>Match</v>
      </c>
      <c r="L2" s="11">
        <f>IF(ROW()=2,1,IF(O2=O1,L1+1, 1))</f>
        <v>1</v>
      </c>
      <c r="M2" s="11">
        <f>COUNTIF(O:O, O2)</f>
        <v>3</v>
      </c>
      <c r="N2" s="11" t="str">
        <f>$A2&amp;"-"&amp;$I2&amp;"-"&amp;L2</f>
        <v>12-10-1</v>
      </c>
      <c r="O2" s="11" t="str">
        <f>$A2&amp;"-"&amp;$G2</f>
        <v>12-43559</v>
      </c>
    </row>
    <row r="3" spans="1:15" x14ac:dyDescent="0.25">
      <c r="A3" s="4">
        <v>12</v>
      </c>
      <c r="B3" s="4" t="s">
        <v>21</v>
      </c>
      <c r="C3" s="4" t="s">
        <v>9</v>
      </c>
      <c r="D3" s="4" t="s">
        <v>10</v>
      </c>
      <c r="E3" s="4" t="s">
        <v>11</v>
      </c>
      <c r="F3" s="4" t="s">
        <v>12</v>
      </c>
      <c r="G3" s="5">
        <v>43559</v>
      </c>
      <c r="H3" s="4" t="s">
        <v>2</v>
      </c>
      <c r="I3" s="4">
        <v>15</v>
      </c>
      <c r="J3" s="8" t="str">
        <f>IFERROR(INDEX(Main!J:J,MATCH($N3, Main!M:M, 0)),"-")</f>
        <v>Feather River</v>
      </c>
      <c r="K3" s="7" t="str">
        <f>IF($I3&lt;&gt;IFERROR(INDEX(Main!I:I,MATCH($N3, Main!M:M, 0)),"-"),"Does Not Match",IF($M3&lt;&gt;IFERROR(INDEX(Main!L:L,MATCH($N3, Main!M:M, 0)),"-"),"Does Not Match","Match"))</f>
        <v>Match</v>
      </c>
      <c r="L3" s="11">
        <f>IF(ROW()=2,1,IF(O3=O2,L2+1, 1))</f>
        <v>2</v>
      </c>
      <c r="M3" s="11">
        <f>COUNTIF(O:O, O3)</f>
        <v>3</v>
      </c>
      <c r="N3" s="11" t="str">
        <f>$A3&amp;"-"&amp;$I3&amp;"-"&amp;L3</f>
        <v>12-15-2</v>
      </c>
      <c r="O3" s="11" t="str">
        <f>$A3&amp;"-"&amp;$G3</f>
        <v>12-43559</v>
      </c>
    </row>
    <row r="4" spans="1:15" x14ac:dyDescent="0.25">
      <c r="A4" s="4">
        <v>12</v>
      </c>
      <c r="B4" s="4" t="s">
        <v>21</v>
      </c>
      <c r="C4" s="4" t="s">
        <v>9</v>
      </c>
      <c r="D4" s="4" t="s">
        <v>10</v>
      </c>
      <c r="E4" s="4" t="s">
        <v>11</v>
      </c>
      <c r="F4" s="4" t="s">
        <v>12</v>
      </c>
      <c r="G4" s="5">
        <v>43559</v>
      </c>
      <c r="H4" s="4" t="s">
        <v>2</v>
      </c>
      <c r="I4" s="4">
        <v>20</v>
      </c>
      <c r="J4" s="8" t="str">
        <f>IFERROR(INDEX(Main!J:J,MATCH($N4, Main!M:M, 0)),"-")</f>
        <v>St. Helena</v>
      </c>
      <c r="K4" s="7" t="str">
        <f>IF($I4&lt;&gt;IFERROR(INDEX(Main!I:I,MATCH($N4, Main!M:M, 0)),"-"),"Does Not Match",IF($M4&lt;&gt;IFERROR(INDEX(Main!L:L,MATCH($N4, Main!M:M, 0)),"-"),"Does Not Match","Match"))</f>
        <v>Match</v>
      </c>
      <c r="L4" s="11">
        <f>IF(ROW()=2,1,IF(O4=O3,L3+1, 1))</f>
        <v>3</v>
      </c>
      <c r="M4" s="11">
        <f>COUNTIF(O:O, O4)</f>
        <v>3</v>
      </c>
      <c r="N4" s="11" t="str">
        <f>$A4&amp;"-"&amp;$I4&amp;"-"&amp;L4</f>
        <v>12-20-3</v>
      </c>
      <c r="O4" s="11" t="str">
        <f>$A4&amp;"-"&amp;$G4</f>
        <v>12-43559</v>
      </c>
    </row>
    <row r="5" spans="1:15" x14ac:dyDescent="0.25">
      <c r="A5" s="4">
        <v>12</v>
      </c>
      <c r="B5" s="4" t="s">
        <v>21</v>
      </c>
      <c r="C5" s="4" t="s">
        <v>9</v>
      </c>
      <c r="D5" s="4" t="s">
        <v>10</v>
      </c>
      <c r="E5" s="4" t="s">
        <v>11</v>
      </c>
      <c r="F5" s="4" t="s">
        <v>12</v>
      </c>
      <c r="G5" s="5">
        <v>43573</v>
      </c>
      <c r="H5" s="4" t="s">
        <v>2</v>
      </c>
      <c r="I5" s="4">
        <v>10</v>
      </c>
      <c r="J5" s="8" t="str">
        <f>IFERROR(INDEX(Main!J:J,MATCH($N5, Main!M:M, 0)),"-")</f>
        <v>Ukiah</v>
      </c>
      <c r="K5" s="7" t="str">
        <f>IF($I5&lt;&gt;IFERROR(INDEX(Main!I:I,MATCH($N5, Main!M:M, 0)),"-"),"Does Not Match",IF($M5&lt;&gt;IFERROR(INDEX(Main!L:L,MATCH($N5, Main!M:M, 0)),"-"),"Does Not Match","Match"))</f>
        <v>Match</v>
      </c>
      <c r="L5" s="11">
        <f>IF(ROW()=2,1,IF(O5=O4,L4+1, 1))</f>
        <v>1</v>
      </c>
      <c r="M5" s="11">
        <f>COUNTIF(O:O, O5)</f>
        <v>3</v>
      </c>
      <c r="N5" s="11" t="str">
        <f>$A5&amp;"-"&amp;$I5&amp;"-"&amp;L5</f>
        <v>12-10-1</v>
      </c>
      <c r="O5" s="11" t="str">
        <f>$A5&amp;"-"&amp;$G5</f>
        <v>12-43573</v>
      </c>
    </row>
    <row r="6" spans="1:15" x14ac:dyDescent="0.25">
      <c r="A6" s="4">
        <v>12</v>
      </c>
      <c r="B6" s="4" t="s">
        <v>21</v>
      </c>
      <c r="C6" s="4" t="s">
        <v>9</v>
      </c>
      <c r="D6" s="4" t="s">
        <v>10</v>
      </c>
      <c r="E6" s="4" t="s">
        <v>11</v>
      </c>
      <c r="F6" s="4" t="s">
        <v>12</v>
      </c>
      <c r="G6" s="5">
        <v>43573</v>
      </c>
      <c r="H6" s="4" t="s">
        <v>2</v>
      </c>
      <c r="I6" s="4">
        <v>15</v>
      </c>
      <c r="J6" s="8" t="str">
        <f>IFERROR(INDEX(Main!J:J,MATCH($N6, Main!M:M, 0)),"-")</f>
        <v>Feather River</v>
      </c>
      <c r="K6" s="7" t="str">
        <f>IF($I6&lt;&gt;IFERROR(INDEX(Main!I:I,MATCH($N6, Main!M:M, 0)),"-"),"Does Not Match",IF($M6&lt;&gt;IFERROR(INDEX(Main!L:L,MATCH($N6, Main!M:M, 0)),"-"),"Does Not Match","Match"))</f>
        <v>Match</v>
      </c>
      <c r="L6" s="11">
        <f>IF(ROW()=2,1,IF(O6=O5,L5+1, 1))</f>
        <v>2</v>
      </c>
      <c r="M6" s="11">
        <f>COUNTIF(O:O, O6)</f>
        <v>3</v>
      </c>
      <c r="N6" s="11" t="str">
        <f>$A6&amp;"-"&amp;$I6&amp;"-"&amp;L6</f>
        <v>12-15-2</v>
      </c>
      <c r="O6" s="11" t="str">
        <f>$A6&amp;"-"&amp;$G6</f>
        <v>12-43573</v>
      </c>
    </row>
    <row r="7" spans="1:15" x14ac:dyDescent="0.25">
      <c r="A7" s="4">
        <v>12</v>
      </c>
      <c r="B7" s="4" t="s">
        <v>21</v>
      </c>
      <c r="C7" s="4" t="s">
        <v>9</v>
      </c>
      <c r="D7" s="4" t="s">
        <v>10</v>
      </c>
      <c r="E7" s="4" t="s">
        <v>11</v>
      </c>
      <c r="F7" s="4" t="s">
        <v>12</v>
      </c>
      <c r="G7" s="5">
        <v>43573</v>
      </c>
      <c r="H7" s="4" t="s">
        <v>2</v>
      </c>
      <c r="I7" s="4">
        <v>20</v>
      </c>
      <c r="J7" s="8" t="str">
        <f>IFERROR(INDEX(Main!J:J,MATCH($N7, Main!M:M, 0)),"-")</f>
        <v>St. Helena</v>
      </c>
      <c r="K7" s="7" t="str">
        <f>IF($I7&lt;&gt;IFERROR(INDEX(Main!I:I,MATCH($N7, Main!M:M, 0)),"-"),"Does Not Match",IF($M7&lt;&gt;IFERROR(INDEX(Main!L:L,MATCH($N7, Main!M:M, 0)),"-"),"Does Not Match","Match"))</f>
        <v>Match</v>
      </c>
      <c r="L7" s="11">
        <f>IF(ROW()=2,1,IF(O7=O6,L6+1, 1))</f>
        <v>3</v>
      </c>
      <c r="M7" s="11">
        <f>COUNTIF(O:O, O7)</f>
        <v>3</v>
      </c>
      <c r="N7" s="11" t="str">
        <f>$A7&amp;"-"&amp;$I7&amp;"-"&amp;L7</f>
        <v>12-20-3</v>
      </c>
      <c r="O7" s="11" t="str">
        <f>$A7&amp;"-"&amp;$G7</f>
        <v>12-43573</v>
      </c>
    </row>
    <row r="8" spans="1:15" x14ac:dyDescent="0.25">
      <c r="A8" s="4">
        <v>34</v>
      </c>
      <c r="B8" s="12" t="s">
        <v>24</v>
      </c>
      <c r="C8" s="4" t="s">
        <v>9</v>
      </c>
      <c r="D8" s="4" t="s">
        <v>10</v>
      </c>
      <c r="E8" s="4" t="s">
        <v>11</v>
      </c>
      <c r="F8" s="4" t="s">
        <v>12</v>
      </c>
      <c r="G8" s="5">
        <v>43559</v>
      </c>
      <c r="H8" s="4" t="s">
        <v>2</v>
      </c>
      <c r="I8" s="4">
        <v>20</v>
      </c>
      <c r="J8" s="8" t="str">
        <f>IFERROR(INDEX(Main!J:J,MATCH($N8, Main!M:M, 0)),"-")</f>
        <v>Clearlake</v>
      </c>
      <c r="K8" s="7" t="str">
        <f>IF($I8&lt;&gt;IFERROR(INDEX(Main!I:I,MATCH($N8, Main!M:M, 0)),"-"),"Does Not Match",IF($M8&lt;&gt;IFERROR(INDEX(Main!L:L,MATCH($N8, Main!M:M, 0)),"-"),"Does Not Match","Match"))</f>
        <v>Match</v>
      </c>
      <c r="L8" s="11">
        <f>IF(ROW()=2,1,IF(O8=O7,L7+1, 1))</f>
        <v>1</v>
      </c>
      <c r="M8" s="11">
        <f>COUNTIF(O:O, O8)</f>
        <v>1</v>
      </c>
      <c r="N8" s="11" t="str">
        <f>$A8&amp;"-"&amp;$I8&amp;"-"&amp;L8</f>
        <v>34-20-1</v>
      </c>
      <c r="O8" s="11" t="str">
        <f>$A8&amp;"-"&amp;$G8</f>
        <v>34-43559</v>
      </c>
    </row>
    <row r="9" spans="1:15" x14ac:dyDescent="0.25">
      <c r="A9" s="4">
        <v>34</v>
      </c>
      <c r="B9" s="12" t="s">
        <v>24</v>
      </c>
      <c r="C9" s="4" t="s">
        <v>9</v>
      </c>
      <c r="D9" s="4" t="s">
        <v>10</v>
      </c>
      <c r="E9" s="4" t="s">
        <v>11</v>
      </c>
      <c r="F9" s="4" t="s">
        <v>12</v>
      </c>
      <c r="G9" s="5">
        <v>43573</v>
      </c>
      <c r="H9" s="4" t="s">
        <v>2</v>
      </c>
      <c r="I9" s="4">
        <v>20</v>
      </c>
      <c r="J9" s="8" t="str">
        <f>IFERROR(INDEX(Main!J:J,MATCH($N9, Main!M:M, 0)),"-")</f>
        <v>Clearlake</v>
      </c>
      <c r="K9" s="7" t="str">
        <f>IF($I9&lt;&gt;IFERROR(INDEX(Main!I:I,MATCH($N9, Main!M:M, 0)),"-"),"Does Not Match",IF($M9&lt;&gt;IFERROR(INDEX(Main!L:L,MATCH($N9, Main!M:M, 0)),"-"),"Does Not Match","Match"))</f>
        <v>Match</v>
      </c>
      <c r="L9" s="11">
        <f>IF(ROW()=2,1,IF(O9=O8,L8+1, 1))</f>
        <v>1</v>
      </c>
      <c r="M9" s="11">
        <f>COUNTIF(O:O, O9)</f>
        <v>1</v>
      </c>
      <c r="N9" s="11" t="str">
        <f>$A9&amp;"-"&amp;$I9&amp;"-"&amp;L9</f>
        <v>34-20-1</v>
      </c>
      <c r="O9" s="11" t="str">
        <f>$A9&amp;"-"&amp;$G9</f>
        <v>34-43573</v>
      </c>
    </row>
    <row r="10" spans="1:15" x14ac:dyDescent="0.25">
      <c r="A10" s="4">
        <v>56</v>
      </c>
      <c r="B10" s="12" t="s">
        <v>23</v>
      </c>
      <c r="C10" s="4" t="s">
        <v>9</v>
      </c>
      <c r="D10" s="4" t="s">
        <v>10</v>
      </c>
      <c r="E10" s="4" t="s">
        <v>11</v>
      </c>
      <c r="F10" s="4" t="s">
        <v>12</v>
      </c>
      <c r="G10" s="5">
        <v>43559</v>
      </c>
      <c r="H10" s="4" t="s">
        <v>2</v>
      </c>
      <c r="I10" s="4">
        <v>10</v>
      </c>
      <c r="J10" s="8" t="str">
        <f>IFERROR(INDEX(Main!J:J,MATCH($N10, Main!M:M, 0)),"-")</f>
        <v>St. Helena</v>
      </c>
      <c r="K10" s="7" t="str">
        <f>IF($I10&lt;&gt;IFERROR(INDEX(Main!I:I,MATCH($N10, Main!M:M, 0)),"-"),"Does Not Match",IF($M10&lt;&gt;IFERROR(INDEX(Main!L:L,MATCH($N10, Main!M:M, 0)),"-"),"Does Not Match","Match"))</f>
        <v>Match</v>
      </c>
      <c r="L10" s="11">
        <f>IF(ROW()=2,1,IF(O10=O9,L9+1, 1))</f>
        <v>1</v>
      </c>
      <c r="M10" s="11">
        <f>COUNTIF(O:O, O10)</f>
        <v>2</v>
      </c>
      <c r="N10" s="11" t="str">
        <f>$A10&amp;"-"&amp;$I10&amp;"-"&amp;L10</f>
        <v>56-10-1</v>
      </c>
      <c r="O10" s="11" t="str">
        <f>$A10&amp;"-"&amp;$G10</f>
        <v>56-43559</v>
      </c>
    </row>
    <row r="11" spans="1:15" x14ac:dyDescent="0.25">
      <c r="A11" s="4">
        <v>56</v>
      </c>
      <c r="B11" s="12" t="s">
        <v>31</v>
      </c>
      <c r="C11" s="4" t="s">
        <v>9</v>
      </c>
      <c r="D11" s="4" t="s">
        <v>10</v>
      </c>
      <c r="E11" s="4" t="s">
        <v>11</v>
      </c>
      <c r="F11" s="4" t="s">
        <v>12</v>
      </c>
      <c r="G11" s="5">
        <v>43559</v>
      </c>
      <c r="H11" s="4" t="s">
        <v>2</v>
      </c>
      <c r="I11" s="4">
        <v>20</v>
      </c>
      <c r="J11" s="8" t="str">
        <f>IFERROR(INDEX(Main!J:J,MATCH($N11, Main!M:M, 0)),"-")</f>
        <v>-</v>
      </c>
      <c r="K11" s="7" t="str">
        <f>IF($I11&lt;&gt;IFERROR(INDEX(Main!I:I,MATCH($N11, Main!M:M, 0)),"-"),"Does Not Match",IF($M11&lt;&gt;IFERROR(INDEX(Main!L:L,MATCH($N11, Main!M:M, 0)),"-"),"Does Not Match","Match"))</f>
        <v>Does Not Match</v>
      </c>
      <c r="L11" s="11">
        <f>IF(ROW()=2,1,IF(O11=O10,L10+1, 1))</f>
        <v>2</v>
      </c>
      <c r="M11" s="11">
        <f>COUNTIF(O:O, O11)</f>
        <v>2</v>
      </c>
      <c r="N11" s="11" t="str">
        <f>$A11&amp;"-"&amp;$I11&amp;"-"&amp;L11</f>
        <v>56-20-2</v>
      </c>
      <c r="O11" s="11" t="str">
        <f>$A11&amp;"-"&amp;$G11</f>
        <v>56-43559</v>
      </c>
    </row>
    <row r="12" spans="1:15" x14ac:dyDescent="0.25">
      <c r="A12" s="4">
        <v>56</v>
      </c>
      <c r="B12" s="12" t="s">
        <v>23</v>
      </c>
      <c r="C12" s="4" t="s">
        <v>9</v>
      </c>
      <c r="D12" s="4" t="s">
        <v>10</v>
      </c>
      <c r="E12" s="4" t="s">
        <v>11</v>
      </c>
      <c r="F12" s="4" t="s">
        <v>12</v>
      </c>
      <c r="G12" s="5">
        <v>43573</v>
      </c>
      <c r="H12" s="4" t="s">
        <v>2</v>
      </c>
      <c r="I12" s="4">
        <v>10</v>
      </c>
      <c r="J12" s="8" t="str">
        <f>IFERROR(INDEX(Main!J:J,MATCH($N12, Main!M:M, 0)),"-")</f>
        <v>St. Helena</v>
      </c>
      <c r="K12" s="7" t="str">
        <f>IF($I12&lt;&gt;IFERROR(INDEX(Main!I:I,MATCH($N12, Main!M:M, 0)),"-"),"Does Not Match",IF($M12&lt;&gt;IFERROR(INDEX(Main!L:L,MATCH($N12, Main!M:M, 0)),"-"),"Does Not Match","Match"))</f>
        <v>Match</v>
      </c>
      <c r="L12" s="11">
        <f>IF(ROW()=2,1,IF(O12=O11,L11+1, 1))</f>
        <v>1</v>
      </c>
      <c r="M12" s="11">
        <f>COUNTIF(O:O, O12)</f>
        <v>2</v>
      </c>
      <c r="N12" s="11" t="str">
        <f>$A12&amp;"-"&amp;$I12&amp;"-"&amp;L12</f>
        <v>56-10-1</v>
      </c>
      <c r="O12" s="11" t="str">
        <f>$A12&amp;"-"&amp;$G12</f>
        <v>56-43573</v>
      </c>
    </row>
    <row r="13" spans="1:15" x14ac:dyDescent="0.25">
      <c r="A13" s="4">
        <v>56</v>
      </c>
      <c r="B13" s="12" t="s">
        <v>31</v>
      </c>
      <c r="C13" s="4" t="s">
        <v>9</v>
      </c>
      <c r="D13" s="4" t="s">
        <v>10</v>
      </c>
      <c r="E13" s="4" t="s">
        <v>11</v>
      </c>
      <c r="F13" s="4" t="s">
        <v>12</v>
      </c>
      <c r="G13" s="5">
        <v>43573</v>
      </c>
      <c r="H13" s="4" t="s">
        <v>2</v>
      </c>
      <c r="I13" s="4">
        <v>20</v>
      </c>
      <c r="J13" s="8" t="str">
        <f>IFERROR(INDEX(Main!J:J,MATCH($N13, Main!M:M, 0)),"-")</f>
        <v>-</v>
      </c>
      <c r="K13" s="7" t="str">
        <f>IF($I13&lt;&gt;IFERROR(INDEX(Main!I:I,MATCH($N13, Main!M:M, 0)),"-"),"Does Not Match",IF($M13&lt;&gt;IFERROR(INDEX(Main!L:L,MATCH($N13, Main!M:M, 0)),"-"),"Does Not Match","Match"))</f>
        <v>Does Not Match</v>
      </c>
      <c r="L13" s="11">
        <f>IF(ROW()=2,1,IF(O13=O12,L12+1, 1))</f>
        <v>2</v>
      </c>
      <c r="M13" s="11">
        <f>COUNTIF(O:O, O13)</f>
        <v>2</v>
      </c>
      <c r="N13" s="11" t="str">
        <f>$A13&amp;"-"&amp;$I13&amp;"-"&amp;L13</f>
        <v>56-20-2</v>
      </c>
      <c r="O13" s="11" t="str">
        <f>$A13&amp;"-"&amp;$G13</f>
        <v>56-43573</v>
      </c>
    </row>
    <row r="14" spans="1:15" x14ac:dyDescent="0.25">
      <c r="A14" s="4">
        <v>78</v>
      </c>
      <c r="B14" s="4" t="s">
        <v>22</v>
      </c>
      <c r="C14" s="4" t="s">
        <v>9</v>
      </c>
      <c r="D14" s="4" t="s">
        <v>10</v>
      </c>
      <c r="E14" s="4" t="s">
        <v>11</v>
      </c>
      <c r="F14" s="4" t="s">
        <v>12</v>
      </c>
      <c r="G14" s="5">
        <v>43559</v>
      </c>
      <c r="H14" s="4" t="s">
        <v>2</v>
      </c>
      <c r="I14" s="4">
        <v>15</v>
      </c>
      <c r="J14" s="8" t="str">
        <f>IFERROR(INDEX(Main!J:J,MATCH($N14, Main!M:M, 0)),"-")</f>
        <v>Clearlake</v>
      </c>
      <c r="K14" s="7" t="str">
        <f>IF($I14&lt;&gt;IFERROR(INDEX(Main!I:I,MATCH($N14, Main!M:M, 0)),"-"),"Does Not Match",IF($M14&lt;&gt;IFERROR(INDEX(Main!L:L,MATCH($N14, Main!M:M, 0)),"-"),"Does Not Match","Match"))</f>
        <v>Match</v>
      </c>
      <c r="L14" s="11">
        <f>IF(ROW()=2,1,IF(O14=O13,L13+1, 1))</f>
        <v>1</v>
      </c>
      <c r="M14" s="11">
        <f>COUNTIF(O:O, O14)</f>
        <v>2</v>
      </c>
      <c r="N14" s="11" t="str">
        <f>$A14&amp;"-"&amp;$I14&amp;"-"&amp;L14</f>
        <v>78-15-1</v>
      </c>
      <c r="O14" s="11" t="str">
        <f>$A14&amp;"-"&amp;$G14</f>
        <v>78-43559</v>
      </c>
    </row>
    <row r="15" spans="1:15" x14ac:dyDescent="0.25">
      <c r="A15" s="4">
        <v>78</v>
      </c>
      <c r="B15" s="4" t="s">
        <v>22</v>
      </c>
      <c r="C15" s="4" t="s">
        <v>9</v>
      </c>
      <c r="D15" s="4" t="s">
        <v>10</v>
      </c>
      <c r="E15" s="4" t="s">
        <v>11</v>
      </c>
      <c r="F15" s="4" t="s">
        <v>12</v>
      </c>
      <c r="G15" s="5">
        <v>43559</v>
      </c>
      <c r="H15" s="4" t="s">
        <v>2</v>
      </c>
      <c r="I15" s="4">
        <v>15</v>
      </c>
      <c r="J15" s="8" t="str">
        <f>IFERROR(INDEX(Main!J:J,MATCH($N15, Main!M:M, 0)),"-")</f>
        <v>St. Helena</v>
      </c>
      <c r="K15" s="7" t="str">
        <f>IF($I15&lt;&gt;IFERROR(INDEX(Main!I:I,MATCH($N15, Main!M:M, 0)),"-"),"Does Not Match",IF($M15&lt;&gt;IFERROR(INDEX(Main!L:L,MATCH($N15, Main!M:M, 0)),"-"),"Does Not Match","Match"))</f>
        <v>Match</v>
      </c>
      <c r="L15" s="11">
        <f>IF(ROW()=2,1,IF(O15=O14,L14+1, 1))</f>
        <v>2</v>
      </c>
      <c r="M15" s="11">
        <f>COUNTIF(O:O, O15)</f>
        <v>2</v>
      </c>
      <c r="N15" s="11" t="str">
        <f>$A15&amp;"-"&amp;$I15&amp;"-"&amp;L15</f>
        <v>78-15-2</v>
      </c>
      <c r="O15" s="11" t="str">
        <f>$A15&amp;"-"&amp;$G15</f>
        <v>78-43559</v>
      </c>
    </row>
    <row r="16" spans="1:15" x14ac:dyDescent="0.25">
      <c r="A16" s="4">
        <v>78</v>
      </c>
      <c r="B16" s="4" t="s">
        <v>22</v>
      </c>
      <c r="C16" s="4" t="s">
        <v>9</v>
      </c>
      <c r="D16" s="4" t="s">
        <v>10</v>
      </c>
      <c r="E16" s="4" t="s">
        <v>11</v>
      </c>
      <c r="F16" s="4" t="s">
        <v>12</v>
      </c>
      <c r="G16" s="5">
        <v>43573</v>
      </c>
      <c r="H16" s="4" t="s">
        <v>2</v>
      </c>
      <c r="I16" s="4">
        <v>15</v>
      </c>
      <c r="J16" s="8" t="str">
        <f>IFERROR(INDEX(Main!J:J,MATCH($N16, Main!M:M, 0)),"-")</f>
        <v>Clearlake</v>
      </c>
      <c r="K16" s="7" t="str">
        <f>IF($I16&lt;&gt;IFERROR(INDEX(Main!I:I,MATCH($N16, Main!M:M, 0)),"-"),"Does Not Match",IF($M16&lt;&gt;IFERROR(INDEX(Main!L:L,MATCH($N16, Main!M:M, 0)),"-"),"Does Not Match","Match"))</f>
        <v>Match</v>
      </c>
      <c r="L16" s="11">
        <f>IF(ROW()=2,1,IF(O16=O15,L15+1, 1))</f>
        <v>1</v>
      </c>
      <c r="M16" s="11">
        <f>COUNTIF(O:O, O16)</f>
        <v>2</v>
      </c>
      <c r="N16" s="11" t="str">
        <f>$A16&amp;"-"&amp;$I16&amp;"-"&amp;L16</f>
        <v>78-15-1</v>
      </c>
      <c r="O16" s="11" t="str">
        <f>$A16&amp;"-"&amp;$G16</f>
        <v>78-43573</v>
      </c>
    </row>
    <row r="17" spans="1:15" x14ac:dyDescent="0.25">
      <c r="A17" s="4">
        <v>78</v>
      </c>
      <c r="B17" s="4" t="s">
        <v>22</v>
      </c>
      <c r="C17" s="4" t="s">
        <v>9</v>
      </c>
      <c r="D17" s="4" t="s">
        <v>10</v>
      </c>
      <c r="E17" s="4" t="s">
        <v>11</v>
      </c>
      <c r="F17" s="4" t="s">
        <v>12</v>
      </c>
      <c r="G17" s="5">
        <v>43573</v>
      </c>
      <c r="H17" s="4" t="s">
        <v>2</v>
      </c>
      <c r="I17" s="4">
        <v>15</v>
      </c>
      <c r="J17" s="8" t="str">
        <f>IFERROR(INDEX(Main!J:J,MATCH($N17, Main!M:M, 0)),"-")</f>
        <v>St. Helena</v>
      </c>
      <c r="K17" s="7" t="str">
        <f>IF($I17&lt;&gt;IFERROR(INDEX(Main!I:I,MATCH($N17, Main!M:M, 0)),"-"),"Does Not Match",IF($M17&lt;&gt;IFERROR(INDEX(Main!L:L,MATCH($N17, Main!M:M, 0)),"-"),"Does Not Match","Match"))</f>
        <v>Match</v>
      </c>
      <c r="L17" s="11">
        <f>IF(ROW()=2,1,IF(O17=O16,L16+1, 1))</f>
        <v>2</v>
      </c>
      <c r="M17" s="11">
        <f>COUNTIF(O:O, O17)</f>
        <v>2</v>
      </c>
      <c r="N17" s="11" t="str">
        <f>$A17&amp;"-"&amp;$I17&amp;"-"&amp;L17</f>
        <v>78-15-2</v>
      </c>
      <c r="O17" s="11" t="str">
        <f>$A17&amp;"-"&amp;$G17</f>
        <v>78-43573</v>
      </c>
    </row>
    <row r="18" spans="1:15" x14ac:dyDescent="0.25">
      <c r="A18" s="4">
        <v>90</v>
      </c>
      <c r="B18" s="12" t="s">
        <v>28</v>
      </c>
      <c r="C18" s="4" t="s">
        <v>9</v>
      </c>
      <c r="D18" s="4" t="s">
        <v>10</v>
      </c>
      <c r="E18" s="4" t="s">
        <v>11</v>
      </c>
      <c r="F18" s="4" t="s">
        <v>12</v>
      </c>
      <c r="G18" s="5">
        <v>43559</v>
      </c>
      <c r="H18" s="4" t="s">
        <v>2</v>
      </c>
      <c r="I18" s="4">
        <v>5</v>
      </c>
      <c r="J18" s="8" t="str">
        <f>IFERROR(INDEX(Main!J:J,MATCH($N18, Main!M:M, 0)),"-")</f>
        <v>-</v>
      </c>
      <c r="K18" s="7" t="str">
        <f>IF($I18&lt;&gt;IFERROR(INDEX(Main!I:I,MATCH($N18, Main!M:M, 0)),"-"),"Does Not Match",IF($M18&lt;&gt;IFERROR(INDEX(Main!L:L,MATCH($N18, Main!M:M, 0)),"-"),"Does Not Match","Match"))</f>
        <v>Does Not Match</v>
      </c>
      <c r="L18" s="11">
        <f>IF(ROW()=2,1,IF(O18=O17,L17+1, 1))</f>
        <v>1</v>
      </c>
      <c r="M18" s="11">
        <f>COUNTIF(O:O, O18)</f>
        <v>1</v>
      </c>
      <c r="N18" s="11" t="str">
        <f>$A18&amp;"-"&amp;$I18&amp;"-"&amp;L18</f>
        <v>90-5-1</v>
      </c>
      <c r="O18" s="11" t="str">
        <f>$A18&amp;"-"&amp;$G18</f>
        <v>90-43559</v>
      </c>
    </row>
    <row r="19" spans="1:15" x14ac:dyDescent="0.25">
      <c r="A19" s="4">
        <v>90</v>
      </c>
      <c r="B19" s="12" t="s">
        <v>28</v>
      </c>
      <c r="C19" s="4" t="s">
        <v>9</v>
      </c>
      <c r="D19" s="4" t="s">
        <v>10</v>
      </c>
      <c r="E19" s="4" t="s">
        <v>11</v>
      </c>
      <c r="F19" s="4" t="s">
        <v>12</v>
      </c>
      <c r="G19" s="5">
        <v>43573</v>
      </c>
      <c r="H19" s="4" t="s">
        <v>2</v>
      </c>
      <c r="I19" s="4">
        <v>5</v>
      </c>
      <c r="J19" s="8" t="str">
        <f>IFERROR(INDEX(Main!J:J,MATCH($N19, Main!M:M, 0)),"-")</f>
        <v>-</v>
      </c>
      <c r="K19" s="7" t="str">
        <f>IF($I19&lt;&gt;IFERROR(INDEX(Main!I:I,MATCH($N19, Main!M:M, 0)),"-"),"Does Not Match",IF($M19&lt;&gt;IFERROR(INDEX(Main!L:L,MATCH($N19, Main!M:M, 0)),"-"),"Does Not Match","Match"))</f>
        <v>Does Not Match</v>
      </c>
      <c r="L19" s="11">
        <f>IF(ROW()=2,1,IF(O19=O18,L18+1, 1))</f>
        <v>1</v>
      </c>
      <c r="M19" s="11">
        <f>COUNTIF(O:O, O19)</f>
        <v>1</v>
      </c>
      <c r="N19" s="11" t="str">
        <f>$A19&amp;"-"&amp;$I19&amp;"-"&amp;L19</f>
        <v>90-5-1</v>
      </c>
      <c r="O19" s="11" t="str">
        <f>$A19&amp;"-"&amp;$G19</f>
        <v>90-43573</v>
      </c>
    </row>
  </sheetData>
  <sortState ref="A2:O19">
    <sortCondition ref="A2:A19"/>
    <sortCondition ref="G2:G19"/>
    <sortCondition ref="I2:I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Q2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2019-07-22T23:57:56Z</dcterms:created>
  <dcterms:modified xsi:type="dcterms:W3CDTF">2019-10-29T16:17:58Z</dcterms:modified>
</cp:coreProperties>
</file>