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4A6E6B13-2343-49B1-A2B4-423207107B23}" xr6:coauthVersionLast="47" xr6:coauthVersionMax="47" xr10:uidLastSave="{00000000-0000-0000-0000-000000000000}"/>
  <bookViews>
    <workbookView xWindow="28680" yWindow="-120" windowWidth="29040" windowHeight="15840" xr2:uid="{A65C450A-A96A-4C1E-A5C5-5667C7D79EDB}"/>
  </bookViews>
  <sheets>
    <sheet name="Power Usage" sheetId="2" r:id="rId1"/>
  </sheets>
  <definedNames>
    <definedName name="_xlnm.Print_Area" localSheetId="0">'Power Usage'!$A$1:$R$59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2" i="2" l="1"/>
  <c r="AC42" i="2" l="1"/>
  <c r="X59" i="2"/>
  <c r="X58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39" i="2"/>
  <c r="X35" i="2"/>
  <c r="X33" i="2"/>
  <c r="X24" i="2"/>
  <c r="X21" i="2"/>
  <c r="X20" i="2"/>
  <c r="X16" i="2"/>
  <c r="X12" i="2"/>
  <c r="X10" i="2"/>
  <c r="X7" i="2"/>
  <c r="X6" i="2"/>
  <c r="X5" i="2"/>
  <c r="Q10" i="2" l="1"/>
  <c r="V59" i="2"/>
  <c r="V58" i="2"/>
  <c r="AC58" i="2" s="1"/>
  <c r="V53" i="2"/>
  <c r="AC53" i="2" s="1"/>
  <c r="V52" i="2"/>
  <c r="AC52" i="2" s="1"/>
  <c r="V51" i="2"/>
  <c r="AC51" i="2" s="1"/>
  <c r="V50" i="2"/>
  <c r="AC50" i="2" s="1"/>
  <c r="V49" i="2"/>
  <c r="AC49" i="2" s="1"/>
  <c r="V48" i="2"/>
  <c r="AC48" i="2" s="1"/>
  <c r="V47" i="2"/>
  <c r="AC47" i="2" s="1"/>
  <c r="V46" i="2"/>
  <c r="AC46" i="2" s="1"/>
  <c r="V45" i="2"/>
  <c r="AC45" i="2" s="1"/>
  <c r="V44" i="2"/>
  <c r="AC44" i="2" s="1"/>
  <c r="V43" i="2"/>
  <c r="AC43" i="2" s="1"/>
  <c r="V41" i="2"/>
  <c r="AC41" i="2" s="1"/>
  <c r="V39" i="2"/>
  <c r="AC39" i="2" s="1"/>
  <c r="V35" i="2"/>
  <c r="AC35" i="2" s="1"/>
  <c r="V33" i="2"/>
  <c r="AC33" i="2" s="1"/>
  <c r="V24" i="2"/>
  <c r="AC24" i="2" s="1"/>
  <c r="V21" i="2"/>
  <c r="AC21" i="2" s="1"/>
  <c r="V20" i="2"/>
  <c r="AC20" i="2" s="1"/>
  <c r="V16" i="2"/>
  <c r="AC16" i="2" s="1"/>
  <c r="V12" i="2"/>
  <c r="AC12" i="2" s="1"/>
  <c r="V6" i="2"/>
  <c r="AC6" i="2" s="1"/>
  <c r="V5" i="2"/>
  <c r="AC5" i="2" s="1"/>
  <c r="V7" i="2"/>
  <c r="AC7" i="2" s="1"/>
  <c r="T59" i="2"/>
  <c r="T58" i="2"/>
  <c r="T53" i="2"/>
  <c r="T52" i="2"/>
  <c r="T51" i="2"/>
  <c r="T50" i="2"/>
  <c r="T49" i="2"/>
  <c r="T48" i="2"/>
  <c r="T47" i="2"/>
  <c r="T46" i="2"/>
  <c r="T45" i="2"/>
  <c r="T44" i="2"/>
  <c r="T43" i="2"/>
  <c r="T41" i="2"/>
  <c r="T39" i="2"/>
  <c r="T35" i="2"/>
  <c r="T33" i="2"/>
  <c r="T24" i="2"/>
  <c r="T21" i="2"/>
  <c r="T20" i="2"/>
  <c r="T16" i="2"/>
  <c r="T12" i="2"/>
  <c r="T7" i="2"/>
  <c r="T6" i="2"/>
  <c r="T5" i="2"/>
  <c r="R57" i="2" l="1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O51" i="2"/>
  <c r="N51" i="2"/>
  <c r="M51" i="2"/>
  <c r="L51" i="2"/>
  <c r="O50" i="2"/>
  <c r="N50" i="2"/>
  <c r="M50" i="2"/>
  <c r="L50" i="2"/>
  <c r="O49" i="2"/>
  <c r="N49" i="2"/>
  <c r="M49" i="2"/>
  <c r="L49" i="2"/>
  <c r="C53" i="2"/>
  <c r="C52" i="2"/>
  <c r="C51" i="2"/>
  <c r="K51" i="2" s="1"/>
  <c r="C50" i="2"/>
  <c r="K50" i="2" s="1"/>
  <c r="C49" i="2"/>
  <c r="K49" i="2" s="1"/>
  <c r="R58" i="2" l="1"/>
  <c r="Q58" i="2"/>
  <c r="R48" i="2"/>
  <c r="Q48" i="2"/>
  <c r="R47" i="2"/>
  <c r="Q47" i="2"/>
  <c r="R46" i="2"/>
  <c r="Q46" i="2"/>
  <c r="R45" i="2"/>
  <c r="Q45" i="2"/>
  <c r="R44" i="2"/>
  <c r="Q44" i="2"/>
  <c r="R43" i="2"/>
  <c r="Q43" i="2"/>
  <c r="Q42" i="2"/>
  <c r="R41" i="2"/>
  <c r="Q41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0" i="2"/>
  <c r="Q30" i="2"/>
  <c r="R29" i="2"/>
  <c r="Q29" i="2"/>
  <c r="R24" i="2"/>
  <c r="Q24" i="2"/>
  <c r="R22" i="2"/>
  <c r="Q22" i="2"/>
  <c r="R21" i="2"/>
  <c r="Q21" i="2"/>
  <c r="R20" i="2"/>
  <c r="Q20" i="2"/>
  <c r="R18" i="2"/>
  <c r="Q18" i="2"/>
  <c r="R17" i="2"/>
  <c r="Q17" i="2"/>
  <c r="R16" i="2"/>
  <c r="Q16" i="2"/>
  <c r="R14" i="2"/>
  <c r="Q14" i="2"/>
  <c r="R13" i="2"/>
  <c r="Q13" i="2"/>
  <c r="R12" i="2"/>
  <c r="Q12" i="2"/>
  <c r="R11" i="2"/>
  <c r="Q11" i="2"/>
  <c r="R10" i="2"/>
  <c r="R7" i="2"/>
  <c r="Q7" i="2"/>
  <c r="R6" i="2"/>
  <c r="Q6" i="2"/>
  <c r="R5" i="2"/>
  <c r="Q5" i="2"/>
  <c r="O32" i="2"/>
  <c r="N32" i="2"/>
  <c r="M32" i="2"/>
  <c r="L32" i="2"/>
  <c r="R32" i="2" s="1"/>
  <c r="C32" i="2"/>
  <c r="O30" i="2"/>
  <c r="N30" i="2"/>
  <c r="M30" i="2"/>
  <c r="L30" i="2"/>
  <c r="C30" i="2"/>
  <c r="O28" i="2"/>
  <c r="N28" i="2"/>
  <c r="M28" i="2"/>
  <c r="L28" i="2"/>
  <c r="R28" i="2" s="1"/>
  <c r="C28" i="2"/>
  <c r="O26" i="2"/>
  <c r="N26" i="2"/>
  <c r="M26" i="2"/>
  <c r="L26" i="2"/>
  <c r="R26" i="2" s="1"/>
  <c r="C26" i="2"/>
  <c r="O15" i="2"/>
  <c r="N15" i="2"/>
  <c r="M15" i="2"/>
  <c r="L15" i="2"/>
  <c r="R15" i="2" s="1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/>
  <c r="N9" i="2"/>
  <c r="M9" i="2"/>
  <c r="L9" i="2"/>
  <c r="R9" i="2" s="1"/>
  <c r="O8" i="2"/>
  <c r="N8" i="2"/>
  <c r="M8" i="2"/>
  <c r="L8" i="2"/>
  <c r="R8" i="2" s="1"/>
  <c r="O7" i="2"/>
  <c r="N7" i="2"/>
  <c r="M7" i="2"/>
  <c r="L7" i="2"/>
  <c r="O6" i="2"/>
  <c r="N6" i="2"/>
  <c r="M6" i="2"/>
  <c r="L6" i="2"/>
  <c r="O5" i="2"/>
  <c r="N5" i="2"/>
  <c r="M5" i="2"/>
  <c r="L5" i="2"/>
  <c r="O58" i="2"/>
  <c r="N58" i="2"/>
  <c r="M58" i="2"/>
  <c r="L58" i="2"/>
  <c r="O57" i="2"/>
  <c r="N57" i="2"/>
  <c r="M57" i="2"/>
  <c r="L57" i="2"/>
  <c r="O56" i="2"/>
  <c r="N56" i="2"/>
  <c r="M56" i="2"/>
  <c r="L56" i="2"/>
  <c r="O55" i="2"/>
  <c r="N55" i="2"/>
  <c r="M55" i="2"/>
  <c r="L55" i="2"/>
  <c r="O54" i="2"/>
  <c r="N54" i="2"/>
  <c r="M54" i="2"/>
  <c r="L54" i="2"/>
  <c r="O53" i="2"/>
  <c r="N53" i="2"/>
  <c r="M53" i="2"/>
  <c r="L53" i="2"/>
  <c r="O52" i="2"/>
  <c r="N52" i="2"/>
  <c r="M52" i="2"/>
  <c r="L52" i="2"/>
  <c r="O48" i="2"/>
  <c r="N48" i="2"/>
  <c r="M48" i="2"/>
  <c r="L48" i="2"/>
  <c r="O47" i="2"/>
  <c r="N47" i="2"/>
  <c r="M47" i="2"/>
  <c r="L47" i="2"/>
  <c r="O46" i="2"/>
  <c r="N46" i="2"/>
  <c r="M46" i="2"/>
  <c r="L46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R42" i="2" s="1"/>
  <c r="O41" i="2"/>
  <c r="N41" i="2"/>
  <c r="M41" i="2"/>
  <c r="L41" i="2"/>
  <c r="O40" i="2"/>
  <c r="N40" i="2"/>
  <c r="M40" i="2"/>
  <c r="L40" i="2"/>
  <c r="R40" i="2" s="1"/>
  <c r="O39" i="2"/>
  <c r="N39" i="2"/>
  <c r="M39" i="2"/>
  <c r="L39" i="2"/>
  <c r="O38" i="2"/>
  <c r="N38" i="2"/>
  <c r="M38" i="2"/>
  <c r="L38" i="2"/>
  <c r="O37" i="2"/>
  <c r="N37" i="2"/>
  <c r="M37" i="2"/>
  <c r="L37" i="2"/>
  <c r="O36" i="2"/>
  <c r="N36" i="2"/>
  <c r="M36" i="2"/>
  <c r="L36" i="2"/>
  <c r="O35" i="2"/>
  <c r="N35" i="2"/>
  <c r="M35" i="2"/>
  <c r="L35" i="2"/>
  <c r="O34" i="2"/>
  <c r="N34" i="2"/>
  <c r="M34" i="2"/>
  <c r="L34" i="2"/>
  <c r="O33" i="2"/>
  <c r="N33" i="2"/>
  <c r="M33" i="2"/>
  <c r="L33" i="2"/>
  <c r="O31" i="2"/>
  <c r="N31" i="2"/>
  <c r="M31" i="2"/>
  <c r="L31" i="2"/>
  <c r="R31" i="2" s="1"/>
  <c r="O29" i="2"/>
  <c r="N29" i="2"/>
  <c r="M29" i="2"/>
  <c r="L29" i="2"/>
  <c r="O27" i="2"/>
  <c r="N27" i="2"/>
  <c r="M27" i="2"/>
  <c r="L27" i="2"/>
  <c r="R27" i="2" s="1"/>
  <c r="O25" i="2"/>
  <c r="N25" i="2"/>
  <c r="M25" i="2"/>
  <c r="L25" i="2"/>
  <c r="R25" i="2" s="1"/>
  <c r="O24" i="2"/>
  <c r="N24" i="2"/>
  <c r="M24" i="2"/>
  <c r="L24" i="2"/>
  <c r="O23" i="2"/>
  <c r="N23" i="2"/>
  <c r="M23" i="2"/>
  <c r="L23" i="2"/>
  <c r="R23" i="2" s="1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R19" i="2" s="1"/>
  <c r="O18" i="2"/>
  <c r="N18" i="2"/>
  <c r="M18" i="2"/>
  <c r="L18" i="2"/>
  <c r="O17" i="2"/>
  <c r="N17" i="2"/>
  <c r="M17" i="2"/>
  <c r="L17" i="2"/>
  <c r="O16" i="2"/>
  <c r="N16" i="2"/>
  <c r="M16" i="2"/>
  <c r="L16" i="2"/>
  <c r="C5" i="2"/>
  <c r="K5" i="2" s="1"/>
  <c r="C6" i="2"/>
  <c r="K6" i="2" s="1"/>
  <c r="C7" i="2"/>
  <c r="K7" i="2" s="1"/>
  <c r="C8" i="2"/>
  <c r="C9" i="2"/>
  <c r="C54" i="2"/>
  <c r="C58" i="2"/>
  <c r="K58" i="2" s="1"/>
  <c r="C57" i="2"/>
  <c r="C56" i="2"/>
  <c r="C55" i="2"/>
  <c r="K53" i="2"/>
  <c r="C48" i="2"/>
  <c r="K48" i="2" s="1"/>
  <c r="C47" i="2"/>
  <c r="K47" i="2" s="1"/>
  <c r="C46" i="2"/>
  <c r="K46" i="2" s="1"/>
  <c r="C45" i="2"/>
  <c r="K45" i="2" s="1"/>
  <c r="C44" i="2"/>
  <c r="K44" i="2" s="1"/>
  <c r="C43" i="2"/>
  <c r="K43" i="2" s="1"/>
  <c r="C42" i="2"/>
  <c r="K42" i="2" s="1"/>
  <c r="T42" i="2" s="1"/>
  <c r="C41" i="2"/>
  <c r="K41" i="2" s="1"/>
  <c r="C40" i="2"/>
  <c r="C39" i="2"/>
  <c r="K39" i="2" s="1"/>
  <c r="C38" i="2"/>
  <c r="C37" i="2"/>
  <c r="C36" i="2"/>
  <c r="C35" i="2"/>
  <c r="K35" i="2" s="1"/>
  <c r="C34" i="2"/>
  <c r="C33" i="2"/>
  <c r="K33" i="2" s="1"/>
  <c r="C31" i="2"/>
  <c r="C29" i="2"/>
  <c r="C27" i="2"/>
  <c r="C25" i="2"/>
  <c r="C24" i="2"/>
  <c r="K24" i="2" s="1"/>
  <c r="C23" i="2"/>
  <c r="C22" i="2"/>
  <c r="C21" i="2"/>
  <c r="K21" i="2" s="1"/>
  <c r="C20" i="2"/>
  <c r="K20" i="2" s="1"/>
  <c r="C19" i="2"/>
  <c r="C18" i="2"/>
  <c r="C17" i="2"/>
  <c r="C16" i="2"/>
  <c r="K16" i="2" s="1"/>
  <c r="C15" i="2"/>
  <c r="C14" i="2"/>
  <c r="C13" i="2"/>
  <c r="C12" i="2"/>
  <c r="K12" i="2" s="1"/>
  <c r="C11" i="2"/>
  <c r="C10" i="2"/>
  <c r="K10" i="2" s="1"/>
  <c r="T10" i="2" s="1"/>
  <c r="V10" i="2" s="1"/>
  <c r="AC10" i="2" s="1"/>
  <c r="K54" i="2" l="1"/>
  <c r="T54" i="2" s="1"/>
  <c r="V54" i="2" s="1"/>
  <c r="K26" i="2"/>
  <c r="R59" i="2"/>
  <c r="K11" i="2"/>
  <c r="T11" i="2" s="1"/>
  <c r="V11" i="2" s="1"/>
  <c r="K9" i="2"/>
  <c r="K28" i="2"/>
  <c r="K32" i="2"/>
  <c r="K31" i="2"/>
  <c r="K52" i="2"/>
  <c r="K14" i="2"/>
  <c r="T14" i="2" s="1"/>
  <c r="V14" i="2" s="1"/>
  <c r="K30" i="2"/>
  <c r="T30" i="2" s="1"/>
  <c r="V30" i="2" s="1"/>
  <c r="Z30" i="2" s="1"/>
  <c r="K40" i="2"/>
  <c r="K57" i="2"/>
  <c r="T57" i="2" s="1"/>
  <c r="V57" i="2" s="1"/>
  <c r="K18" i="2"/>
  <c r="T18" i="2" s="1"/>
  <c r="V18" i="2" s="1"/>
  <c r="Z18" i="2" s="1"/>
  <c r="K27" i="2"/>
  <c r="K38" i="2"/>
  <c r="T38" i="2" s="1"/>
  <c r="V38" i="2" s="1"/>
  <c r="K56" i="2"/>
  <c r="T56" i="2" s="1"/>
  <c r="V56" i="2" s="1"/>
  <c r="K55" i="2"/>
  <c r="T55" i="2" s="1"/>
  <c r="V55" i="2" s="1"/>
  <c r="K25" i="2"/>
  <c r="K22" i="2"/>
  <c r="T22" i="2" s="1"/>
  <c r="V22" i="2" s="1"/>
  <c r="Z22" i="2" s="1"/>
  <c r="K19" i="2"/>
  <c r="K17" i="2"/>
  <c r="T17" i="2" s="1"/>
  <c r="V17" i="2" s="1"/>
  <c r="Z17" i="2" s="1"/>
  <c r="K23" i="2"/>
  <c r="K37" i="2"/>
  <c r="T37" i="2" s="1"/>
  <c r="V37" i="2" s="1"/>
  <c r="K13" i="2"/>
  <c r="T13" i="2" s="1"/>
  <c r="V13" i="2" s="1"/>
  <c r="K34" i="2"/>
  <c r="T34" i="2" s="1"/>
  <c r="V34" i="2" s="1"/>
  <c r="K36" i="2"/>
  <c r="T36" i="2" s="1"/>
  <c r="V36" i="2" s="1"/>
  <c r="K8" i="2"/>
  <c r="K15" i="2"/>
  <c r="K29" i="2"/>
  <c r="T29" i="2" s="1"/>
  <c r="V29" i="2" s="1"/>
  <c r="X37" i="2" l="1"/>
  <c r="AC37" i="2"/>
  <c r="X38" i="2"/>
  <c r="AC38" i="2"/>
  <c r="Q31" i="2"/>
  <c r="T31" i="2"/>
  <c r="V31" i="2" s="1"/>
  <c r="Z31" i="2" s="1"/>
  <c r="Q23" i="2"/>
  <c r="T23" i="2"/>
  <c r="V23" i="2" s="1"/>
  <c r="Q27" i="2"/>
  <c r="T27" i="2"/>
  <c r="V27" i="2" s="1"/>
  <c r="Z27" i="2" s="1"/>
  <c r="Q32" i="2"/>
  <c r="T32" i="2"/>
  <c r="V32" i="2" s="1"/>
  <c r="X18" i="2"/>
  <c r="AC18" i="2"/>
  <c r="Q28" i="2"/>
  <c r="T28" i="2"/>
  <c r="V28" i="2" s="1"/>
  <c r="X17" i="2"/>
  <c r="AC17" i="2"/>
  <c r="Q15" i="2"/>
  <c r="T15" i="2"/>
  <c r="V15" i="2" s="1"/>
  <c r="Q19" i="2"/>
  <c r="T19" i="2"/>
  <c r="V19" i="2" s="1"/>
  <c r="Z19" i="2" s="1"/>
  <c r="X57" i="2"/>
  <c r="AC57" i="2"/>
  <c r="Q9" i="2"/>
  <c r="T9" i="2"/>
  <c r="V9" i="2" s="1"/>
  <c r="Z9" i="2" s="1"/>
  <c r="Q8" i="2"/>
  <c r="T8" i="2"/>
  <c r="V8" i="2" s="1"/>
  <c r="X22" i="2"/>
  <c r="AC22" i="2"/>
  <c r="Q40" i="2"/>
  <c r="T40" i="2"/>
  <c r="V40" i="2" s="1"/>
  <c r="Z40" i="2" s="1"/>
  <c r="Z59" i="2" s="1"/>
  <c r="AC11" i="2"/>
  <c r="X11" i="2"/>
  <c r="X36" i="2"/>
  <c r="AC36" i="2"/>
  <c r="Q25" i="2"/>
  <c r="T25" i="2"/>
  <c r="V25" i="2" s="1"/>
  <c r="Z25" i="2" s="1"/>
  <c r="X30" i="2"/>
  <c r="AC30" i="2"/>
  <c r="X29" i="2"/>
  <c r="AC29" i="2"/>
  <c r="X55" i="2"/>
  <c r="AC55" i="2"/>
  <c r="X14" i="2"/>
  <c r="AC14" i="2"/>
  <c r="Q26" i="2"/>
  <c r="T26" i="2"/>
  <c r="V26" i="2" s="1"/>
  <c r="X34" i="2"/>
  <c r="AC34" i="2"/>
  <c r="X13" i="2"/>
  <c r="AC13" i="2"/>
  <c r="X56" i="2"/>
  <c r="AC56" i="2"/>
  <c r="X54" i="2"/>
  <c r="AC54" i="2"/>
  <c r="Q59" i="2" l="1"/>
  <c r="AC19" i="2"/>
  <c r="X19" i="2"/>
  <c r="X31" i="2"/>
  <c r="AC31" i="2"/>
  <c r="X26" i="2"/>
  <c r="AC26" i="2"/>
  <c r="X28" i="2"/>
  <c r="AC28" i="2"/>
  <c r="X32" i="2"/>
  <c r="AC32" i="2"/>
  <c r="X25" i="2"/>
  <c r="AC25" i="2"/>
  <c r="X15" i="2"/>
  <c r="AC15" i="2"/>
  <c r="X23" i="2"/>
  <c r="AC23" i="2"/>
  <c r="AC8" i="2"/>
  <c r="X8" i="2"/>
  <c r="X9" i="2"/>
  <c r="AC9" i="2"/>
  <c r="AC27" i="2"/>
  <c r="X27" i="2"/>
  <c r="X40" i="2"/>
  <c r="AC40" i="2"/>
  <c r="AC59" i="2" l="1"/>
  <c r="AD59" i="2" s="1"/>
</calcChain>
</file>

<file path=xl/sharedStrings.xml><?xml version="1.0" encoding="utf-8"?>
<sst xmlns="http://schemas.openxmlformats.org/spreadsheetml/2006/main" count="61" uniqueCount="52">
  <si>
    <t>ITEM</t>
  </si>
  <si>
    <t>Average</t>
  </si>
  <si>
    <t>Low</t>
  </si>
  <si>
    <t>Trailer Converter (No Load)</t>
  </si>
  <si>
    <t>High Mid</t>
  </si>
  <si>
    <t>Low Mid</t>
  </si>
  <si>
    <t>Battery Charger</t>
  </si>
  <si>
    <t>Norcold Refrigerator</t>
  </si>
  <si>
    <t>AC Fan</t>
  </si>
  <si>
    <t>AC Fan Only Low (No Cool - AC Fan Off)</t>
  </si>
  <si>
    <t>AC Fan Only High (No Cool - AC Fan Off)</t>
  </si>
  <si>
    <t>AC On Low Fan (Cool - AC Fan On)</t>
  </si>
  <si>
    <t>High (Peak)</t>
  </si>
  <si>
    <t>Fan-Tastic Overhead Vent Fan (Low)</t>
  </si>
  <si>
    <t>Fan-Tastic Overhead Vent Fan (Mid)</t>
  </si>
  <si>
    <t>Fan-Tastic Overhead Vent Fan (High)</t>
  </si>
  <si>
    <t>Radio (Jensen) (Low Volume)</t>
  </si>
  <si>
    <t>Radio (Jensen) (High Volume)</t>
  </si>
  <si>
    <t xml:space="preserve">Porch Light (1) </t>
  </si>
  <si>
    <t>Ceiling Light (1)</t>
  </si>
  <si>
    <t>Mood Blue Light (1)</t>
  </si>
  <si>
    <t>Reading White Light (1)</t>
  </si>
  <si>
    <t>TV Jensen (No Volume)</t>
  </si>
  <si>
    <t>Blu-ray Player (Sony) (Plugged In Off)</t>
  </si>
  <si>
    <t>Blu-ray Player (Sony) (Plugged In On)</t>
  </si>
  <si>
    <t>Blu-ray Player (Sony) (Plugged In On Hard Drive On)</t>
  </si>
  <si>
    <t>Blu-ray Player, TV, Hard Drive (On)</t>
  </si>
  <si>
    <t>OFF LINE ITEMS</t>
  </si>
  <si>
    <t>Starting Watts</t>
  </si>
  <si>
    <t>Cummulative</t>
  </si>
  <si>
    <t>Less Starting Watts</t>
  </si>
  <si>
    <t>AVERAGE</t>
  </si>
  <si>
    <t>HIGH PEAK</t>
  </si>
  <si>
    <t>Marker for Maximum Usage</t>
  </si>
  <si>
    <t>Maximum Usage</t>
  </si>
  <si>
    <t>LG Project &amp; Hard Drive (Off)</t>
  </si>
  <si>
    <t>LG Project &amp; Hard Drive (On)</t>
  </si>
  <si>
    <t>LG Project &amp; Hard Drive (Running)</t>
  </si>
  <si>
    <t>Christmas Lights (LED 24')</t>
  </si>
  <si>
    <t>Rope Light (18') (Off)</t>
  </si>
  <si>
    <t>Rope Light (18') (On)</t>
  </si>
  <si>
    <t>120V Amp Usage</t>
  </si>
  <si>
    <t>Based on 120 Volts</t>
  </si>
  <si>
    <t>12.5V Amp Approx Usage</t>
  </si>
  <si>
    <t>Water Pump (12 Volt per label)</t>
  </si>
  <si>
    <t>80% Battery Reserve Capacity (Hours Runtime Usage)</t>
  </si>
  <si>
    <t>Amp useage for 24 hrs</t>
  </si>
  <si>
    <t>Reserve Capacity</t>
  </si>
  <si>
    <t>Days Usage</t>
  </si>
  <si>
    <t>Hours per Day Usage</t>
  </si>
  <si>
    <t>AH</t>
  </si>
  <si>
    <t>13.2V Amp Renogy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</si>
</sst>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m/d/yy;@"/>
    <numFmt numFmtId="166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164" fontId="4" fillId="0" borderId="1" xfId="0" applyNumberFormat="1" applyFont="1" applyBorder="1"/>
    <xf numFmtId="0" fontId="1" fillId="0" borderId="0" xfId="0" applyFont="1"/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166" fontId="7" fillId="0" borderId="1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6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8" fillId="0" borderId="5" xfId="0" applyFont="1" applyBorder="1" applyAlignment="1">
      <alignment horizontal="center"/>
    </xf>
    <xf numFmtId="0" fontId="0" fillId="0" borderId="6" xfId="0" applyBorder="1"/>
    <xf numFmtId="0" fontId="2" fillId="0" borderId="0" xfId="0" applyFont="1"/>
    <xf numFmtId="0" fontId="2" fillId="0" borderId="8" xfId="0" applyFont="1" applyBorder="1"/>
    <xf numFmtId="0" fontId="9" fillId="0" borderId="7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D02C-9D35-4F6B-A601-ADD2F5A4153B}">
  <dimension ref="A1:AD6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6.7109375" customWidth="1"/>
    <col min="2" max="2" width="35.7109375" customWidth="1"/>
    <col min="3" max="7" width="10.7109375" customWidth="1"/>
    <col min="11" max="11" width="11.5703125" bestFit="1" customWidth="1"/>
    <col min="17" max="18" width="9.7109375" customWidth="1"/>
  </cols>
  <sheetData>
    <row r="1" spans="1:29" ht="15.75" thickBot="1" x14ac:dyDescent="0.3"/>
    <row r="2" spans="1:29" x14ac:dyDescent="0.25">
      <c r="A2" s="16">
        <v>44251</v>
      </c>
      <c r="X2" s="24" t="s">
        <v>47</v>
      </c>
      <c r="Y2" s="25"/>
    </row>
    <row r="3" spans="1:29" ht="15.75" thickBot="1" x14ac:dyDescent="0.3">
      <c r="B3" t="s">
        <v>42</v>
      </c>
      <c r="C3" s="11" t="s">
        <v>29</v>
      </c>
      <c r="K3" s="11" t="s">
        <v>30</v>
      </c>
      <c r="Q3" s="17" t="s">
        <v>34</v>
      </c>
      <c r="X3" s="26">
        <v>140</v>
      </c>
      <c r="Y3" s="27"/>
    </row>
    <row r="4" spans="1:29" ht="84.75" x14ac:dyDescent="0.25">
      <c r="A4" s="15" t="s">
        <v>33</v>
      </c>
      <c r="B4" s="12" t="s">
        <v>0</v>
      </c>
      <c r="C4" s="3" t="s">
        <v>1</v>
      </c>
      <c r="D4" s="3" t="s">
        <v>12</v>
      </c>
      <c r="E4" s="3" t="s">
        <v>4</v>
      </c>
      <c r="F4" s="3" t="s">
        <v>5</v>
      </c>
      <c r="G4" s="3" t="s">
        <v>2</v>
      </c>
      <c r="H4" s="3"/>
      <c r="I4" s="3" t="s">
        <v>28</v>
      </c>
      <c r="J4" s="1"/>
      <c r="K4" s="3" t="s">
        <v>1</v>
      </c>
      <c r="L4" s="3" t="s">
        <v>12</v>
      </c>
      <c r="M4" s="3" t="s">
        <v>4</v>
      </c>
      <c r="N4" s="3" t="s">
        <v>5</v>
      </c>
      <c r="O4" s="3" t="s">
        <v>2</v>
      </c>
      <c r="Q4" s="13" t="s">
        <v>31</v>
      </c>
      <c r="R4" s="13" t="s">
        <v>32</v>
      </c>
      <c r="T4" s="19" t="s">
        <v>41</v>
      </c>
      <c r="V4" s="19" t="s">
        <v>43</v>
      </c>
      <c r="W4" s="19" t="s">
        <v>51</v>
      </c>
      <c r="X4" s="23" t="s">
        <v>45</v>
      </c>
      <c r="Z4" t="s">
        <v>50</v>
      </c>
      <c r="AB4" s="23" t="s">
        <v>49</v>
      </c>
      <c r="AC4" s="19" t="s">
        <v>46</v>
      </c>
    </row>
    <row r="5" spans="1:29" x14ac:dyDescent="0.25">
      <c r="A5" s="14"/>
      <c r="B5" s="3"/>
      <c r="C5" s="5" t="str">
        <f t="shared" ref="C5:C58" si="0">IF(D5+E5+F5+G5&gt;0,AVERAGE(D5:G5),"")</f>
        <v/>
      </c>
      <c r="D5" s="6"/>
      <c r="E5" s="6"/>
      <c r="F5" s="6"/>
      <c r="G5" s="6"/>
      <c r="H5" s="6"/>
      <c r="I5" s="6"/>
      <c r="J5" s="7"/>
      <c r="K5" s="5" t="str">
        <f t="shared" ref="K5:K15" si="1">IF(C5&lt;&gt;"",AVERAGE(L5:O5),"")</f>
        <v/>
      </c>
      <c r="L5" s="8" t="str">
        <f t="shared" ref="L5:L15" si="2">IF(D5&gt;0,D5-$I5,"")</f>
        <v/>
      </c>
      <c r="M5" s="8" t="str">
        <f t="shared" ref="M5:M15" si="3">IF(E5&gt;0,E5-$I5,"")</f>
        <v/>
      </c>
      <c r="N5" s="8" t="str">
        <f t="shared" ref="N5:N15" si="4">IF(F5&gt;0,F5-$I5,"")</f>
        <v/>
      </c>
      <c r="O5" s="8" t="str">
        <f t="shared" ref="O5:O15" si="5">IF(G5&gt;0,G5-$I5,"")</f>
        <v/>
      </c>
      <c r="Q5" s="9" t="str">
        <f t="shared" ref="Q5:Q7" si="6">IF($A5=1,K5,"")</f>
        <v/>
      </c>
      <c r="R5" s="9" t="str">
        <f t="shared" ref="R5:R7" si="7">IF($A5=1,L5,"")</f>
        <v/>
      </c>
      <c r="T5" s="20" t="str">
        <f t="shared" ref="T5:T7" si="8">IF(I5&lt;&gt;"",K5/120,"")</f>
        <v/>
      </c>
      <c r="V5" s="18" t="str">
        <f t="shared" ref="V5:V6" si="9">IF(I5&lt;&gt;"",T5*11.1,"")</f>
        <v/>
      </c>
      <c r="X5" s="21" t="str">
        <f t="shared" ref="X5:X7" si="10">IF(I5&lt;&gt;"",((($X$3*25)/60)*0.8)/V5,"")</f>
        <v/>
      </c>
      <c r="AC5" s="28" t="str">
        <f t="shared" ref="AC5:AC8" si="11">IF(V5&lt;&gt;"",AB5*V5,"")</f>
        <v/>
      </c>
    </row>
    <row r="6" spans="1:29" x14ac:dyDescent="0.25">
      <c r="A6" s="14"/>
      <c r="B6" s="3"/>
      <c r="C6" s="5" t="str">
        <f t="shared" si="0"/>
        <v/>
      </c>
      <c r="D6" s="6"/>
      <c r="E6" s="6"/>
      <c r="F6" s="6"/>
      <c r="G6" s="6"/>
      <c r="H6" s="6"/>
      <c r="I6" s="6"/>
      <c r="J6" s="7"/>
      <c r="K6" s="5" t="str">
        <f t="shared" si="1"/>
        <v/>
      </c>
      <c r="L6" s="8" t="str">
        <f t="shared" si="2"/>
        <v/>
      </c>
      <c r="M6" s="8" t="str">
        <f t="shared" si="3"/>
        <v/>
      </c>
      <c r="N6" s="8" t="str">
        <f t="shared" si="4"/>
        <v/>
      </c>
      <c r="O6" s="8" t="str">
        <f t="shared" si="5"/>
        <v/>
      </c>
      <c r="Q6" s="9" t="str">
        <f t="shared" si="6"/>
        <v/>
      </c>
      <c r="R6" s="9" t="str">
        <f t="shared" si="7"/>
        <v/>
      </c>
      <c r="T6" s="20" t="str">
        <f t="shared" si="8"/>
        <v/>
      </c>
      <c r="V6" s="18" t="str">
        <f t="shared" si="9"/>
        <v/>
      </c>
      <c r="X6" s="21" t="str">
        <f t="shared" si="10"/>
        <v/>
      </c>
      <c r="AC6" s="28" t="str">
        <f t="shared" si="11"/>
        <v/>
      </c>
    </row>
    <row r="7" spans="1:29" x14ac:dyDescent="0.25">
      <c r="A7" s="14"/>
      <c r="B7" s="4"/>
      <c r="C7" s="5" t="str">
        <f t="shared" si="0"/>
        <v/>
      </c>
      <c r="D7" s="6"/>
      <c r="E7" s="6"/>
      <c r="F7" s="6"/>
      <c r="G7" s="6"/>
      <c r="H7" s="6"/>
      <c r="I7" s="6"/>
      <c r="J7" s="7"/>
      <c r="K7" s="5" t="str">
        <f t="shared" si="1"/>
        <v/>
      </c>
      <c r="L7" s="8" t="str">
        <f t="shared" si="2"/>
        <v/>
      </c>
      <c r="M7" s="8" t="str">
        <f t="shared" si="3"/>
        <v/>
      </c>
      <c r="N7" s="8" t="str">
        <f t="shared" si="4"/>
        <v/>
      </c>
      <c r="O7" s="8" t="str">
        <f t="shared" si="5"/>
        <v/>
      </c>
      <c r="Q7" s="9" t="str">
        <f t="shared" si="6"/>
        <v/>
      </c>
      <c r="R7" s="9" t="str">
        <f t="shared" si="7"/>
        <v/>
      </c>
      <c r="T7" s="20" t="str">
        <f t="shared" si="8"/>
        <v/>
      </c>
      <c r="V7" s="20" t="str">
        <f>IF(I7&lt;&gt;"",T7*11.1,"")</f>
        <v/>
      </c>
      <c r="X7" s="21" t="str">
        <f t="shared" si="10"/>
        <v/>
      </c>
      <c r="AC7" s="28" t="str">
        <f t="shared" si="11"/>
        <v/>
      </c>
    </row>
    <row r="8" spans="1:29" x14ac:dyDescent="0.25">
      <c r="A8" s="14">
        <v>1</v>
      </c>
      <c r="B8" s="4" t="s">
        <v>3</v>
      </c>
      <c r="C8" s="5">
        <f t="shared" si="0"/>
        <v>19.965</v>
      </c>
      <c r="D8" s="6">
        <v>32</v>
      </c>
      <c r="E8" s="6">
        <v>20</v>
      </c>
      <c r="F8" s="6">
        <v>14.3</v>
      </c>
      <c r="G8" s="6">
        <v>13.56</v>
      </c>
      <c r="H8" s="6"/>
      <c r="I8" s="6">
        <v>0</v>
      </c>
      <c r="J8" s="7"/>
      <c r="K8" s="5">
        <f t="shared" si="1"/>
        <v>19.965</v>
      </c>
      <c r="L8" s="8">
        <f t="shared" si="2"/>
        <v>32</v>
      </c>
      <c r="M8" s="8">
        <f t="shared" si="3"/>
        <v>20</v>
      </c>
      <c r="N8" s="8">
        <f t="shared" si="4"/>
        <v>14.3</v>
      </c>
      <c r="O8" s="8">
        <f t="shared" si="5"/>
        <v>13.56</v>
      </c>
      <c r="Q8" s="9">
        <f>IF($A8=1,K8,"")</f>
        <v>19.965</v>
      </c>
      <c r="R8" s="9">
        <f>IF($A8=1,L8,"")</f>
        <v>32</v>
      </c>
      <c r="T8" s="20">
        <f>IF(I8&lt;&gt;"",K8/120,"")</f>
        <v>0.166375</v>
      </c>
      <c r="V8" s="20">
        <f t="shared" ref="V8:V59" si="12">IF(I8&lt;&gt;"",T8*11.1,"")</f>
        <v>1.8467624999999999</v>
      </c>
      <c r="X8" s="21">
        <f>IF(I8&lt;&gt;"",((($X$3*25)/60)*0.8)/V8,"")</f>
        <v>25.269446757050066</v>
      </c>
      <c r="AC8" s="28">
        <f t="shared" si="11"/>
        <v>0</v>
      </c>
    </row>
    <row r="9" spans="1:29" x14ac:dyDescent="0.25">
      <c r="A9" s="14">
        <v>1</v>
      </c>
      <c r="B9" s="4" t="s">
        <v>7</v>
      </c>
      <c r="C9" s="5">
        <f t="shared" si="0"/>
        <v>62.432499999999997</v>
      </c>
      <c r="D9" s="6">
        <v>68</v>
      </c>
      <c r="E9" s="6">
        <v>62</v>
      </c>
      <c r="F9" s="6">
        <v>61.33</v>
      </c>
      <c r="G9" s="6">
        <v>58.4</v>
      </c>
      <c r="H9" s="6"/>
      <c r="I9" s="6">
        <v>15</v>
      </c>
      <c r="J9" s="7"/>
      <c r="K9" s="5">
        <f t="shared" si="1"/>
        <v>47.432499999999997</v>
      </c>
      <c r="L9" s="8">
        <f t="shared" si="2"/>
        <v>53</v>
      </c>
      <c r="M9" s="8">
        <f t="shared" si="3"/>
        <v>47</v>
      </c>
      <c r="N9" s="8">
        <f t="shared" si="4"/>
        <v>46.33</v>
      </c>
      <c r="O9" s="8">
        <f t="shared" si="5"/>
        <v>43.4</v>
      </c>
      <c r="Q9" s="9">
        <f t="shared" ref="Q9:Q58" si="13">IF($A9=1,K9,"")</f>
        <v>47.432499999999997</v>
      </c>
      <c r="R9" s="9">
        <f t="shared" ref="R9:R58" si="14">IF($A9=1,L9,"")</f>
        <v>53</v>
      </c>
      <c r="T9" s="20">
        <f t="shared" ref="T9:T59" si="15">IF(I9&lt;&gt;"",K9/120,"")</f>
        <v>0.39527083333333329</v>
      </c>
      <c r="V9" s="20">
        <f t="shared" si="12"/>
        <v>4.3875062499999995</v>
      </c>
      <c r="X9" s="21">
        <f t="shared" ref="X9:X59" si="16">IF(I9&lt;&gt;"",((($X$3*25)/60)*0.8)/V9,"")</f>
        <v>10.636262151573385</v>
      </c>
      <c r="Z9" s="28">
        <f>+V9*AB9</f>
        <v>43.875062499999999</v>
      </c>
      <c r="AB9">
        <v>10</v>
      </c>
      <c r="AC9" s="28">
        <f t="shared" ref="AC9:AC40" si="17">IF(V9&lt;&gt;"",AB9*V9,"")</f>
        <v>43.875062499999999</v>
      </c>
    </row>
    <row r="10" spans="1:29" x14ac:dyDescent="0.25">
      <c r="A10" s="14"/>
      <c r="B10" s="4"/>
      <c r="C10" s="5" t="str">
        <f t="shared" si="0"/>
        <v/>
      </c>
      <c r="D10" s="6"/>
      <c r="E10" s="6"/>
      <c r="F10" s="6"/>
      <c r="G10" s="6"/>
      <c r="H10" s="6"/>
      <c r="I10" s="6"/>
      <c r="J10" s="7"/>
      <c r="K10" s="5" t="str">
        <f t="shared" si="1"/>
        <v/>
      </c>
      <c r="L10" s="8" t="str">
        <f t="shared" si="2"/>
        <v/>
      </c>
      <c r="M10" s="8" t="str">
        <f t="shared" si="3"/>
        <v/>
      </c>
      <c r="N10" s="8" t="str">
        <f t="shared" si="4"/>
        <v/>
      </c>
      <c r="O10" s="8" t="str">
        <f t="shared" si="5"/>
        <v/>
      </c>
      <c r="Q10" s="9" t="str">
        <f t="shared" si="13"/>
        <v/>
      </c>
      <c r="R10" s="9" t="str">
        <f t="shared" si="14"/>
        <v/>
      </c>
      <c r="T10" s="20" t="str">
        <f t="shared" si="15"/>
        <v/>
      </c>
      <c r="V10" s="20" t="str">
        <f t="shared" si="12"/>
        <v/>
      </c>
      <c r="X10" s="21" t="str">
        <f t="shared" si="16"/>
        <v/>
      </c>
      <c r="AC10" s="28" t="str">
        <f t="shared" si="17"/>
        <v/>
      </c>
    </row>
    <row r="11" spans="1:29" x14ac:dyDescent="0.25">
      <c r="A11" s="14">
        <v>1</v>
      </c>
      <c r="B11" s="4" t="s">
        <v>8</v>
      </c>
      <c r="C11" s="5">
        <f t="shared" si="0"/>
        <v>26.706666666666667</v>
      </c>
      <c r="D11" s="6">
        <v>29</v>
      </c>
      <c r="E11" s="6"/>
      <c r="F11" s="6">
        <v>25.56</v>
      </c>
      <c r="G11" s="6">
        <v>25.56</v>
      </c>
      <c r="H11" s="6"/>
      <c r="I11" s="6">
        <v>15</v>
      </c>
      <c r="J11" s="7"/>
      <c r="K11" s="5">
        <f t="shared" si="1"/>
        <v>11.706666666666665</v>
      </c>
      <c r="L11" s="8">
        <f t="shared" si="2"/>
        <v>14</v>
      </c>
      <c r="M11" s="8" t="str">
        <f t="shared" si="3"/>
        <v/>
      </c>
      <c r="N11" s="8">
        <f t="shared" si="4"/>
        <v>10.559999999999999</v>
      </c>
      <c r="O11" s="8">
        <f t="shared" si="5"/>
        <v>10.559999999999999</v>
      </c>
      <c r="Q11" s="9">
        <f t="shared" si="13"/>
        <v>11.706666666666665</v>
      </c>
      <c r="R11" s="9">
        <f t="shared" si="14"/>
        <v>14</v>
      </c>
      <c r="T11" s="20">
        <f t="shared" si="15"/>
        <v>9.7555555555555548E-2</v>
      </c>
      <c r="V11" s="20">
        <f t="shared" si="12"/>
        <v>1.0828666666666666</v>
      </c>
      <c r="X11" s="21">
        <f t="shared" si="16"/>
        <v>43.095487286831258</v>
      </c>
      <c r="AC11" s="28">
        <f t="shared" si="17"/>
        <v>0</v>
      </c>
    </row>
    <row r="12" spans="1:29" x14ac:dyDescent="0.25">
      <c r="A12" s="14"/>
      <c r="B12" s="4"/>
      <c r="C12" s="5" t="str">
        <f t="shared" si="0"/>
        <v/>
      </c>
      <c r="D12" s="6"/>
      <c r="E12" s="6"/>
      <c r="F12" s="6"/>
      <c r="G12" s="6"/>
      <c r="H12" s="6"/>
      <c r="I12" s="6"/>
      <c r="J12" s="7"/>
      <c r="K12" s="5" t="str">
        <f t="shared" si="1"/>
        <v/>
      </c>
      <c r="L12" s="8" t="str">
        <f t="shared" si="2"/>
        <v/>
      </c>
      <c r="M12" s="8" t="str">
        <f t="shared" si="3"/>
        <v/>
      </c>
      <c r="N12" s="8" t="str">
        <f t="shared" si="4"/>
        <v/>
      </c>
      <c r="O12" s="8" t="str">
        <f t="shared" si="5"/>
        <v/>
      </c>
      <c r="Q12" s="9" t="str">
        <f t="shared" si="13"/>
        <v/>
      </c>
      <c r="R12" s="9" t="str">
        <f t="shared" si="14"/>
        <v/>
      </c>
      <c r="T12" s="20" t="str">
        <f t="shared" si="15"/>
        <v/>
      </c>
      <c r="V12" s="20" t="str">
        <f t="shared" si="12"/>
        <v/>
      </c>
      <c r="X12" s="21" t="str">
        <f t="shared" si="16"/>
        <v/>
      </c>
      <c r="AC12" s="28" t="str">
        <f t="shared" si="17"/>
        <v/>
      </c>
    </row>
    <row r="13" spans="1:29" x14ac:dyDescent="0.25">
      <c r="A13" s="14">
        <v>1</v>
      </c>
      <c r="B13" s="4" t="s">
        <v>9</v>
      </c>
      <c r="C13" s="5">
        <f t="shared" si="0"/>
        <v>83.9</v>
      </c>
      <c r="D13" s="6">
        <v>97</v>
      </c>
      <c r="E13" s="6"/>
      <c r="F13" s="6"/>
      <c r="G13" s="6">
        <v>70.8</v>
      </c>
      <c r="H13" s="6"/>
      <c r="I13" s="6">
        <v>15</v>
      </c>
      <c r="J13" s="7"/>
      <c r="K13" s="5">
        <f t="shared" si="1"/>
        <v>68.900000000000006</v>
      </c>
      <c r="L13" s="8">
        <f t="shared" si="2"/>
        <v>82</v>
      </c>
      <c r="M13" s="8" t="str">
        <f t="shared" si="3"/>
        <v/>
      </c>
      <c r="N13" s="8" t="str">
        <f t="shared" si="4"/>
        <v/>
      </c>
      <c r="O13" s="8">
        <f t="shared" si="5"/>
        <v>55.8</v>
      </c>
      <c r="Q13" s="9">
        <f t="shared" si="13"/>
        <v>68.900000000000006</v>
      </c>
      <c r="R13" s="9">
        <f t="shared" si="14"/>
        <v>82</v>
      </c>
      <c r="T13" s="20">
        <f t="shared" si="15"/>
        <v>0.57416666666666671</v>
      </c>
      <c r="V13" s="20">
        <f t="shared" si="12"/>
        <v>6.3732500000000005</v>
      </c>
      <c r="X13" s="21">
        <f t="shared" si="16"/>
        <v>7.3222714732148697</v>
      </c>
      <c r="Z13" s="22"/>
      <c r="AC13" s="28">
        <f t="shared" si="17"/>
        <v>0</v>
      </c>
    </row>
    <row r="14" spans="1:29" x14ac:dyDescent="0.25">
      <c r="A14" s="14">
        <v>1</v>
      </c>
      <c r="B14" s="4" t="s">
        <v>10</v>
      </c>
      <c r="C14" s="5">
        <f t="shared" si="0"/>
        <v>72.875</v>
      </c>
      <c r="D14" s="6">
        <v>73</v>
      </c>
      <c r="E14" s="6"/>
      <c r="F14" s="6"/>
      <c r="G14" s="6">
        <v>72.75</v>
      </c>
      <c r="H14" s="6"/>
      <c r="I14" s="6">
        <v>15</v>
      </c>
      <c r="J14" s="7"/>
      <c r="K14" s="5">
        <f t="shared" si="1"/>
        <v>57.875</v>
      </c>
      <c r="L14" s="8">
        <f t="shared" si="2"/>
        <v>58</v>
      </c>
      <c r="M14" s="8" t="str">
        <f t="shared" si="3"/>
        <v/>
      </c>
      <c r="N14" s="8" t="str">
        <f t="shared" si="4"/>
        <v/>
      </c>
      <c r="O14" s="8">
        <f t="shared" si="5"/>
        <v>57.75</v>
      </c>
      <c r="Q14" s="9">
        <f t="shared" si="13"/>
        <v>57.875</v>
      </c>
      <c r="R14" s="9">
        <f t="shared" si="14"/>
        <v>58</v>
      </c>
      <c r="T14" s="20">
        <f t="shared" si="15"/>
        <v>0.48229166666666667</v>
      </c>
      <c r="V14" s="20">
        <f t="shared" si="12"/>
        <v>5.3534375000000001</v>
      </c>
      <c r="X14" s="21">
        <f t="shared" si="16"/>
        <v>8.7171404666005099</v>
      </c>
      <c r="AC14" s="28">
        <f t="shared" si="17"/>
        <v>0</v>
      </c>
    </row>
    <row r="15" spans="1:29" x14ac:dyDescent="0.25">
      <c r="A15" s="14">
        <v>1</v>
      </c>
      <c r="B15" s="4" t="s">
        <v>11</v>
      </c>
      <c r="C15" s="5">
        <f t="shared" si="0"/>
        <v>454.25</v>
      </c>
      <c r="D15" s="6">
        <v>470</v>
      </c>
      <c r="E15" s="6">
        <v>453</v>
      </c>
      <c r="F15" s="6">
        <v>450</v>
      </c>
      <c r="G15" s="6">
        <v>444</v>
      </c>
      <c r="H15" s="6"/>
      <c r="I15" s="6">
        <v>15</v>
      </c>
      <c r="J15" s="7"/>
      <c r="K15" s="5">
        <f t="shared" si="1"/>
        <v>439.25</v>
      </c>
      <c r="L15" s="8">
        <f t="shared" si="2"/>
        <v>455</v>
      </c>
      <c r="M15" s="8">
        <f t="shared" si="3"/>
        <v>438</v>
      </c>
      <c r="N15" s="8">
        <f t="shared" si="4"/>
        <v>435</v>
      </c>
      <c r="O15" s="8">
        <f t="shared" si="5"/>
        <v>429</v>
      </c>
      <c r="Q15" s="9">
        <f t="shared" si="13"/>
        <v>439.25</v>
      </c>
      <c r="R15" s="9">
        <f t="shared" si="14"/>
        <v>455</v>
      </c>
      <c r="T15" s="20">
        <f t="shared" si="15"/>
        <v>3.6604166666666669</v>
      </c>
      <c r="V15" s="20">
        <f t="shared" si="12"/>
        <v>40.630625000000002</v>
      </c>
      <c r="X15" s="21">
        <f t="shared" si="16"/>
        <v>1.1485589174832203</v>
      </c>
      <c r="AC15" s="28">
        <f t="shared" si="17"/>
        <v>0</v>
      </c>
    </row>
    <row r="16" spans="1:29" x14ac:dyDescent="0.25">
      <c r="A16" s="14"/>
      <c r="B16" s="4"/>
      <c r="C16" s="5" t="str">
        <f t="shared" si="0"/>
        <v/>
      </c>
      <c r="D16" s="6"/>
      <c r="E16" s="6"/>
      <c r="F16" s="6"/>
      <c r="G16" s="6"/>
      <c r="H16" s="6"/>
      <c r="I16" s="6"/>
      <c r="J16" s="7"/>
      <c r="K16" s="5" t="str">
        <f t="shared" ref="K16:K58" si="18">IF(C16&lt;&gt;"",AVERAGE(L16:O16),"")</f>
        <v/>
      </c>
      <c r="L16" s="8" t="str">
        <f t="shared" ref="L16:L58" si="19">IF(D16&gt;0,D16-$I16,"")</f>
        <v/>
      </c>
      <c r="M16" s="8" t="str">
        <f t="shared" ref="M16:M58" si="20">IF(E16&gt;0,E16-$I16,"")</f>
        <v/>
      </c>
      <c r="N16" s="8" t="str">
        <f t="shared" ref="N16:N58" si="21">IF(F16&gt;0,F16-$I16,"")</f>
        <v/>
      </c>
      <c r="O16" s="8" t="str">
        <f t="shared" ref="O16:O58" si="22">IF(G16&gt;0,G16-$I16,"")</f>
        <v/>
      </c>
      <c r="Q16" s="9" t="str">
        <f t="shared" si="13"/>
        <v/>
      </c>
      <c r="R16" s="9" t="str">
        <f t="shared" si="14"/>
        <v/>
      </c>
      <c r="T16" s="20" t="str">
        <f t="shared" si="15"/>
        <v/>
      </c>
      <c r="V16" s="20" t="str">
        <f t="shared" si="12"/>
        <v/>
      </c>
      <c r="X16" s="21" t="str">
        <f t="shared" si="16"/>
        <v/>
      </c>
      <c r="AC16" s="28" t="str">
        <f t="shared" si="17"/>
        <v/>
      </c>
    </row>
    <row r="17" spans="1:29" x14ac:dyDescent="0.25">
      <c r="A17" s="14">
        <v>1</v>
      </c>
      <c r="B17" s="4" t="s">
        <v>13</v>
      </c>
      <c r="C17" s="5">
        <f t="shared" si="0"/>
        <v>41.166666666666664</v>
      </c>
      <c r="D17" s="6">
        <v>43</v>
      </c>
      <c r="E17" s="6">
        <v>43</v>
      </c>
      <c r="F17" s="6"/>
      <c r="G17" s="6">
        <v>37.5</v>
      </c>
      <c r="H17" s="6"/>
      <c r="I17" s="6">
        <v>15</v>
      </c>
      <c r="J17" s="7"/>
      <c r="K17" s="5">
        <f t="shared" si="18"/>
        <v>26.166666666666668</v>
      </c>
      <c r="L17" s="8">
        <f t="shared" si="19"/>
        <v>28</v>
      </c>
      <c r="M17" s="8">
        <f t="shared" si="20"/>
        <v>28</v>
      </c>
      <c r="N17" s="8" t="str">
        <f t="shared" si="21"/>
        <v/>
      </c>
      <c r="O17" s="8">
        <f t="shared" si="22"/>
        <v>22.5</v>
      </c>
      <c r="Q17" s="9">
        <f t="shared" si="13"/>
        <v>26.166666666666668</v>
      </c>
      <c r="R17" s="9">
        <f t="shared" si="14"/>
        <v>28</v>
      </c>
      <c r="T17" s="20">
        <f t="shared" si="15"/>
        <v>0.21805555555555556</v>
      </c>
      <c r="V17" s="20">
        <f t="shared" si="12"/>
        <v>2.4204166666666667</v>
      </c>
      <c r="W17" s="31">
        <v>1.4</v>
      </c>
      <c r="X17" s="21">
        <f t="shared" si="16"/>
        <v>19.280426923739029</v>
      </c>
      <c r="Z17" s="28">
        <f>+V17*AB17</f>
        <v>7.2612500000000004</v>
      </c>
      <c r="AB17">
        <v>3</v>
      </c>
      <c r="AC17" s="28">
        <f t="shared" si="17"/>
        <v>7.2612500000000004</v>
      </c>
    </row>
    <row r="18" spans="1:29" x14ac:dyDescent="0.25">
      <c r="A18" s="14">
        <v>1</v>
      </c>
      <c r="B18" s="4" t="s">
        <v>14</v>
      </c>
      <c r="C18" s="5">
        <f t="shared" si="0"/>
        <v>49.333333333333336</v>
      </c>
      <c r="D18" s="6">
        <v>50</v>
      </c>
      <c r="E18" s="6">
        <v>50</v>
      </c>
      <c r="F18" s="6"/>
      <c r="G18" s="6">
        <v>48</v>
      </c>
      <c r="H18" s="6"/>
      <c r="I18" s="6">
        <v>15</v>
      </c>
      <c r="J18" s="7"/>
      <c r="K18" s="5">
        <f t="shared" si="18"/>
        <v>34.333333333333336</v>
      </c>
      <c r="L18" s="8">
        <f t="shared" si="19"/>
        <v>35</v>
      </c>
      <c r="M18" s="8">
        <f t="shared" si="20"/>
        <v>35</v>
      </c>
      <c r="N18" s="8" t="str">
        <f t="shared" si="21"/>
        <v/>
      </c>
      <c r="O18" s="8">
        <f t="shared" si="22"/>
        <v>33</v>
      </c>
      <c r="Q18" s="9">
        <f t="shared" si="13"/>
        <v>34.333333333333336</v>
      </c>
      <c r="R18" s="9">
        <f t="shared" si="14"/>
        <v>35</v>
      </c>
      <c r="T18" s="20">
        <f t="shared" si="15"/>
        <v>0.28611111111111115</v>
      </c>
      <c r="V18" s="20">
        <f t="shared" si="12"/>
        <v>3.1758333333333337</v>
      </c>
      <c r="W18" s="31">
        <v>2.1</v>
      </c>
      <c r="X18" s="21">
        <f t="shared" si="16"/>
        <v>14.694305956441879</v>
      </c>
      <c r="Z18" s="28">
        <f>+V18*AB18</f>
        <v>6.3516666666666675</v>
      </c>
      <c r="AB18">
        <v>2</v>
      </c>
      <c r="AC18" s="28">
        <f t="shared" si="17"/>
        <v>6.3516666666666675</v>
      </c>
    </row>
    <row r="19" spans="1:29" x14ac:dyDescent="0.25">
      <c r="A19" s="14">
        <v>1</v>
      </c>
      <c r="B19" s="4" t="s">
        <v>15</v>
      </c>
      <c r="C19" s="5">
        <f t="shared" si="0"/>
        <v>67.166666666666671</v>
      </c>
      <c r="D19" s="6">
        <v>69</v>
      </c>
      <c r="E19" s="6">
        <v>69</v>
      </c>
      <c r="F19" s="6"/>
      <c r="G19" s="6">
        <v>63.5</v>
      </c>
      <c r="H19" s="6"/>
      <c r="I19" s="6">
        <v>15</v>
      </c>
      <c r="J19" s="7"/>
      <c r="K19" s="5">
        <f t="shared" si="18"/>
        <v>52.166666666666664</v>
      </c>
      <c r="L19" s="8">
        <f t="shared" si="19"/>
        <v>54</v>
      </c>
      <c r="M19" s="8">
        <f t="shared" si="20"/>
        <v>54</v>
      </c>
      <c r="N19" s="8" t="str">
        <f t="shared" si="21"/>
        <v/>
      </c>
      <c r="O19" s="8">
        <f t="shared" si="22"/>
        <v>48.5</v>
      </c>
      <c r="Q19" s="9">
        <f t="shared" si="13"/>
        <v>52.166666666666664</v>
      </c>
      <c r="R19" s="9">
        <f t="shared" si="14"/>
        <v>54</v>
      </c>
      <c r="T19" s="20">
        <f t="shared" si="15"/>
        <v>0.43472222222222218</v>
      </c>
      <c r="V19" s="20">
        <f t="shared" si="12"/>
        <v>4.8254166666666656</v>
      </c>
      <c r="W19" s="31">
        <v>2.9</v>
      </c>
      <c r="X19" s="21">
        <f t="shared" si="16"/>
        <v>9.6710128659010479</v>
      </c>
      <c r="Z19" s="28">
        <f>+V19*AB19</f>
        <v>4.8254166666666656</v>
      </c>
      <c r="AB19">
        <v>1</v>
      </c>
      <c r="AC19" s="28">
        <f t="shared" si="17"/>
        <v>4.8254166666666656</v>
      </c>
    </row>
    <row r="20" spans="1:29" x14ac:dyDescent="0.25">
      <c r="A20" s="14"/>
      <c r="B20" s="4"/>
      <c r="C20" s="5" t="str">
        <f t="shared" si="0"/>
        <v/>
      </c>
      <c r="D20" s="6"/>
      <c r="E20" s="6"/>
      <c r="F20" s="6"/>
      <c r="G20" s="6"/>
      <c r="H20" s="6"/>
      <c r="I20" s="6"/>
      <c r="J20" s="7"/>
      <c r="K20" s="5" t="str">
        <f t="shared" si="18"/>
        <v/>
      </c>
      <c r="L20" s="8" t="str">
        <f t="shared" si="19"/>
        <v/>
      </c>
      <c r="M20" s="8" t="str">
        <f t="shared" si="20"/>
        <v/>
      </c>
      <c r="N20" s="8" t="str">
        <f t="shared" si="21"/>
        <v/>
      </c>
      <c r="O20" s="8" t="str">
        <f t="shared" si="22"/>
        <v/>
      </c>
      <c r="Q20" s="9" t="str">
        <f t="shared" si="13"/>
        <v/>
      </c>
      <c r="R20" s="9" t="str">
        <f t="shared" si="14"/>
        <v/>
      </c>
      <c r="T20" s="20" t="str">
        <f t="shared" si="15"/>
        <v/>
      </c>
      <c r="V20" s="20" t="str">
        <f t="shared" si="12"/>
        <v/>
      </c>
      <c r="X20" s="21" t="str">
        <f t="shared" si="16"/>
        <v/>
      </c>
      <c r="AC20" s="28" t="str">
        <f t="shared" si="17"/>
        <v/>
      </c>
    </row>
    <row r="21" spans="1:29" x14ac:dyDescent="0.25">
      <c r="A21" s="14"/>
      <c r="B21" s="4"/>
      <c r="C21" s="5" t="str">
        <f t="shared" si="0"/>
        <v/>
      </c>
      <c r="D21" s="6"/>
      <c r="E21" s="6"/>
      <c r="F21" s="6"/>
      <c r="G21" s="6"/>
      <c r="H21" s="6"/>
      <c r="I21" s="6"/>
      <c r="J21" s="7"/>
      <c r="K21" s="5" t="str">
        <f t="shared" si="18"/>
        <v/>
      </c>
      <c r="L21" s="8" t="str">
        <f t="shared" si="19"/>
        <v/>
      </c>
      <c r="M21" s="8" t="str">
        <f t="shared" si="20"/>
        <v/>
      </c>
      <c r="N21" s="8" t="str">
        <f t="shared" si="21"/>
        <v/>
      </c>
      <c r="O21" s="8" t="str">
        <f t="shared" si="22"/>
        <v/>
      </c>
      <c r="Q21" s="9" t="str">
        <f t="shared" si="13"/>
        <v/>
      </c>
      <c r="R21" s="9" t="str">
        <f t="shared" si="14"/>
        <v/>
      </c>
      <c r="T21" s="20" t="str">
        <f t="shared" si="15"/>
        <v/>
      </c>
      <c r="V21" s="20" t="str">
        <f t="shared" si="12"/>
        <v/>
      </c>
      <c r="X21" s="21" t="str">
        <f t="shared" si="16"/>
        <v/>
      </c>
      <c r="AC21" s="28" t="str">
        <f t="shared" si="17"/>
        <v/>
      </c>
    </row>
    <row r="22" spans="1:29" x14ac:dyDescent="0.25">
      <c r="A22" s="14">
        <v>1</v>
      </c>
      <c r="B22" s="4" t="s">
        <v>16</v>
      </c>
      <c r="C22" s="5">
        <f t="shared" si="0"/>
        <v>20.266666666666666</v>
      </c>
      <c r="D22" s="6">
        <v>22.4</v>
      </c>
      <c r="E22" s="6">
        <v>22.4</v>
      </c>
      <c r="F22" s="6"/>
      <c r="G22" s="6">
        <v>16</v>
      </c>
      <c r="H22" s="6"/>
      <c r="I22" s="6">
        <v>15</v>
      </c>
      <c r="J22" s="7"/>
      <c r="K22" s="5">
        <f t="shared" si="18"/>
        <v>5.2666666666666657</v>
      </c>
      <c r="L22" s="8">
        <f t="shared" si="19"/>
        <v>7.3999999999999986</v>
      </c>
      <c r="M22" s="8">
        <f t="shared" si="20"/>
        <v>7.3999999999999986</v>
      </c>
      <c r="N22" s="8" t="str">
        <f t="shared" si="21"/>
        <v/>
      </c>
      <c r="O22" s="8">
        <f t="shared" si="22"/>
        <v>1</v>
      </c>
      <c r="Q22" s="9">
        <f t="shared" si="13"/>
        <v>5.2666666666666657</v>
      </c>
      <c r="R22" s="9">
        <f t="shared" si="14"/>
        <v>7.3999999999999986</v>
      </c>
      <c r="T22" s="20">
        <f t="shared" si="15"/>
        <v>4.388888888888888E-2</v>
      </c>
      <c r="V22" s="20">
        <f t="shared" si="12"/>
        <v>0.48716666666666653</v>
      </c>
      <c r="X22" s="21">
        <f t="shared" si="16"/>
        <v>95.791994526171777</v>
      </c>
      <c r="Z22" s="28">
        <f>+V22*AB22</f>
        <v>0</v>
      </c>
      <c r="AB22">
        <v>0</v>
      </c>
      <c r="AC22" s="28">
        <f t="shared" si="17"/>
        <v>0</v>
      </c>
    </row>
    <row r="23" spans="1:29" x14ac:dyDescent="0.25">
      <c r="A23" s="14">
        <v>1</v>
      </c>
      <c r="B23" s="4" t="s">
        <v>17</v>
      </c>
      <c r="C23" s="5">
        <f t="shared" si="0"/>
        <v>34</v>
      </c>
      <c r="D23" s="6">
        <v>34</v>
      </c>
      <c r="E23" s="6"/>
      <c r="F23" s="6"/>
      <c r="G23" s="6">
        <v>34</v>
      </c>
      <c r="H23" s="6"/>
      <c r="I23" s="6">
        <v>15</v>
      </c>
      <c r="J23" s="7"/>
      <c r="K23" s="5">
        <f t="shared" si="18"/>
        <v>19</v>
      </c>
      <c r="L23" s="8">
        <f t="shared" si="19"/>
        <v>19</v>
      </c>
      <c r="M23" s="8" t="str">
        <f t="shared" si="20"/>
        <v/>
      </c>
      <c r="N23" s="8" t="str">
        <f t="shared" si="21"/>
        <v/>
      </c>
      <c r="O23" s="8">
        <f t="shared" si="22"/>
        <v>19</v>
      </c>
      <c r="Q23" s="9">
        <f t="shared" si="13"/>
        <v>19</v>
      </c>
      <c r="R23" s="9">
        <f t="shared" si="14"/>
        <v>19</v>
      </c>
      <c r="T23" s="20">
        <f t="shared" si="15"/>
        <v>0.15833333333333333</v>
      </c>
      <c r="V23" s="20">
        <f t="shared" si="12"/>
        <v>1.7574999999999998</v>
      </c>
      <c r="X23" s="21">
        <f t="shared" si="16"/>
        <v>26.552868658131821</v>
      </c>
      <c r="AC23" s="28">
        <f t="shared" si="17"/>
        <v>0</v>
      </c>
    </row>
    <row r="24" spans="1:29" x14ac:dyDescent="0.25">
      <c r="A24" s="14"/>
      <c r="B24" s="4"/>
      <c r="C24" s="5" t="str">
        <f t="shared" si="0"/>
        <v/>
      </c>
      <c r="D24" s="6"/>
      <c r="E24" s="6"/>
      <c r="F24" s="6"/>
      <c r="G24" s="6"/>
      <c r="H24" s="6"/>
      <c r="I24" s="6"/>
      <c r="J24" s="7"/>
      <c r="K24" s="5" t="str">
        <f t="shared" si="18"/>
        <v/>
      </c>
      <c r="L24" s="8" t="str">
        <f t="shared" si="19"/>
        <v/>
      </c>
      <c r="M24" s="8" t="str">
        <f t="shared" si="20"/>
        <v/>
      </c>
      <c r="N24" s="8" t="str">
        <f t="shared" si="21"/>
        <v/>
      </c>
      <c r="O24" s="8" t="str">
        <f t="shared" si="22"/>
        <v/>
      </c>
      <c r="Q24" s="9" t="str">
        <f t="shared" si="13"/>
        <v/>
      </c>
      <c r="R24" s="9" t="str">
        <f t="shared" si="14"/>
        <v/>
      </c>
      <c r="T24" s="20" t="str">
        <f t="shared" si="15"/>
        <v/>
      </c>
      <c r="V24" s="20" t="str">
        <f t="shared" si="12"/>
        <v/>
      </c>
      <c r="X24" s="21" t="str">
        <f t="shared" si="16"/>
        <v/>
      </c>
      <c r="AC24" s="28" t="str">
        <f t="shared" si="17"/>
        <v/>
      </c>
    </row>
    <row r="25" spans="1:29" x14ac:dyDescent="0.25">
      <c r="A25" s="14">
        <v>1</v>
      </c>
      <c r="B25" s="4" t="s">
        <v>18</v>
      </c>
      <c r="C25" s="5">
        <f t="shared" si="0"/>
        <v>19.05</v>
      </c>
      <c r="D25" s="6">
        <v>21.1</v>
      </c>
      <c r="E25" s="6"/>
      <c r="F25" s="6"/>
      <c r="G25" s="6">
        <v>17</v>
      </c>
      <c r="H25" s="6"/>
      <c r="I25" s="6">
        <v>14.43</v>
      </c>
      <c r="J25" s="7"/>
      <c r="K25" s="5">
        <f t="shared" si="18"/>
        <v>4.620000000000001</v>
      </c>
      <c r="L25" s="8">
        <f t="shared" si="19"/>
        <v>6.6700000000000017</v>
      </c>
      <c r="M25" s="8" t="str">
        <f t="shared" si="20"/>
        <v/>
      </c>
      <c r="N25" s="8" t="str">
        <f t="shared" si="21"/>
        <v/>
      </c>
      <c r="O25" s="8">
        <f t="shared" si="22"/>
        <v>2.5700000000000003</v>
      </c>
      <c r="Q25" s="9">
        <f t="shared" si="13"/>
        <v>4.620000000000001</v>
      </c>
      <c r="R25" s="9">
        <f t="shared" si="14"/>
        <v>6.6700000000000017</v>
      </c>
      <c r="T25" s="20">
        <f t="shared" si="15"/>
        <v>3.8500000000000006E-2</v>
      </c>
      <c r="V25" s="20">
        <f t="shared" si="12"/>
        <v>0.42735000000000006</v>
      </c>
      <c r="X25" s="21">
        <f t="shared" si="16"/>
        <v>109.2001092001092</v>
      </c>
      <c r="Z25" s="28">
        <f>+V25*AB25</f>
        <v>0.10683750000000002</v>
      </c>
      <c r="AB25">
        <v>0.25</v>
      </c>
      <c r="AC25" s="28">
        <f t="shared" si="17"/>
        <v>0.10683750000000002</v>
      </c>
    </row>
    <row r="26" spans="1:29" x14ac:dyDescent="0.25">
      <c r="A26" s="14">
        <v>1</v>
      </c>
      <c r="B26" s="4" t="s">
        <v>18</v>
      </c>
      <c r="C26" s="5">
        <f t="shared" ref="C26" si="23">IF(D26+E26+F26+G26&gt;0,AVERAGE(D26:G26),"")</f>
        <v>19.05</v>
      </c>
      <c r="D26" s="6">
        <v>21.1</v>
      </c>
      <c r="E26" s="6"/>
      <c r="F26" s="6"/>
      <c r="G26" s="6">
        <v>17</v>
      </c>
      <c r="H26" s="6"/>
      <c r="I26" s="6">
        <v>14.43</v>
      </c>
      <c r="J26" s="7"/>
      <c r="K26" s="5">
        <f t="shared" ref="K26" si="24">IF(C26&lt;&gt;"",AVERAGE(L26:O26),"")</f>
        <v>4.620000000000001</v>
      </c>
      <c r="L26" s="8">
        <f t="shared" ref="L26" si="25">IF(D26&gt;0,D26-$I26,"")</f>
        <v>6.6700000000000017</v>
      </c>
      <c r="M26" s="8" t="str">
        <f t="shared" ref="M26" si="26">IF(E26&gt;0,E26-$I26,"")</f>
        <v/>
      </c>
      <c r="N26" s="8" t="str">
        <f t="shared" ref="N26" si="27">IF(F26&gt;0,F26-$I26,"")</f>
        <v/>
      </c>
      <c r="O26" s="8">
        <f t="shared" ref="O26" si="28">IF(G26&gt;0,G26-$I26,"")</f>
        <v>2.5700000000000003</v>
      </c>
      <c r="Q26" s="9">
        <f t="shared" si="13"/>
        <v>4.620000000000001</v>
      </c>
      <c r="R26" s="9">
        <f t="shared" si="14"/>
        <v>6.6700000000000017</v>
      </c>
      <c r="T26" s="20">
        <f t="shared" si="15"/>
        <v>3.8500000000000006E-2</v>
      </c>
      <c r="V26" s="20">
        <f t="shared" si="12"/>
        <v>0.42735000000000006</v>
      </c>
      <c r="X26" s="21">
        <f t="shared" si="16"/>
        <v>109.2001092001092</v>
      </c>
      <c r="AC26" s="28">
        <f t="shared" si="17"/>
        <v>0</v>
      </c>
    </row>
    <row r="27" spans="1:29" x14ac:dyDescent="0.25">
      <c r="A27" s="14">
        <v>1</v>
      </c>
      <c r="B27" s="4" t="s">
        <v>19</v>
      </c>
      <c r="C27" s="5">
        <f t="shared" si="0"/>
        <v>18.5</v>
      </c>
      <c r="D27" s="6">
        <v>20</v>
      </c>
      <c r="E27" s="6"/>
      <c r="F27" s="6"/>
      <c r="G27" s="6">
        <v>17</v>
      </c>
      <c r="H27" s="6"/>
      <c r="I27" s="6">
        <v>14.4</v>
      </c>
      <c r="J27" s="7"/>
      <c r="K27" s="5">
        <f t="shared" si="18"/>
        <v>4.0999999999999996</v>
      </c>
      <c r="L27" s="8">
        <f t="shared" si="19"/>
        <v>5.6</v>
      </c>
      <c r="M27" s="8" t="str">
        <f t="shared" si="20"/>
        <v/>
      </c>
      <c r="N27" s="8" t="str">
        <f t="shared" si="21"/>
        <v/>
      </c>
      <c r="O27" s="8">
        <f t="shared" si="22"/>
        <v>2.5999999999999996</v>
      </c>
      <c r="Q27" s="9">
        <f t="shared" si="13"/>
        <v>4.0999999999999996</v>
      </c>
      <c r="R27" s="9">
        <f t="shared" si="14"/>
        <v>5.6</v>
      </c>
      <c r="T27" s="20">
        <f t="shared" si="15"/>
        <v>3.4166666666666665E-2</v>
      </c>
      <c r="V27" s="20">
        <f t="shared" si="12"/>
        <v>0.37924999999999998</v>
      </c>
      <c r="X27" s="21">
        <f t="shared" si="16"/>
        <v>123.04987914744014</v>
      </c>
      <c r="Z27" s="28">
        <f>+V27*AB27</f>
        <v>0.18962499999999999</v>
      </c>
      <c r="AB27">
        <v>0.5</v>
      </c>
      <c r="AC27" s="28">
        <f t="shared" si="17"/>
        <v>0.18962499999999999</v>
      </c>
    </row>
    <row r="28" spans="1:29" x14ac:dyDescent="0.25">
      <c r="A28" s="14">
        <v>1</v>
      </c>
      <c r="B28" s="4" t="s">
        <v>19</v>
      </c>
      <c r="C28" s="5">
        <f t="shared" ref="C28" si="29">IF(D28+E28+F28+G28&gt;0,AVERAGE(D28:G28),"")</f>
        <v>18.5</v>
      </c>
      <c r="D28" s="6">
        <v>20</v>
      </c>
      <c r="E28" s="6"/>
      <c r="F28" s="6"/>
      <c r="G28" s="6">
        <v>17</v>
      </c>
      <c r="H28" s="6"/>
      <c r="I28" s="6">
        <v>14.4</v>
      </c>
      <c r="J28" s="7"/>
      <c r="K28" s="5">
        <f t="shared" ref="K28" si="30">IF(C28&lt;&gt;"",AVERAGE(L28:O28),"")</f>
        <v>4.0999999999999996</v>
      </c>
      <c r="L28" s="8">
        <f t="shared" ref="L28" si="31">IF(D28&gt;0,D28-$I28,"")</f>
        <v>5.6</v>
      </c>
      <c r="M28" s="8" t="str">
        <f t="shared" ref="M28" si="32">IF(E28&gt;0,E28-$I28,"")</f>
        <v/>
      </c>
      <c r="N28" s="8" t="str">
        <f t="shared" ref="N28" si="33">IF(F28&gt;0,F28-$I28,"")</f>
        <v/>
      </c>
      <c r="O28" s="8">
        <f t="shared" ref="O28" si="34">IF(G28&gt;0,G28-$I28,"")</f>
        <v>2.5999999999999996</v>
      </c>
      <c r="Q28" s="9">
        <f t="shared" si="13"/>
        <v>4.0999999999999996</v>
      </c>
      <c r="R28" s="9">
        <f t="shared" si="14"/>
        <v>5.6</v>
      </c>
      <c r="T28" s="20">
        <f t="shared" si="15"/>
        <v>3.4166666666666665E-2</v>
      </c>
      <c r="V28" s="20">
        <f t="shared" si="12"/>
        <v>0.37924999999999998</v>
      </c>
      <c r="X28" s="21">
        <f t="shared" si="16"/>
        <v>123.04987914744014</v>
      </c>
      <c r="AC28" s="28">
        <f t="shared" si="17"/>
        <v>0</v>
      </c>
    </row>
    <row r="29" spans="1:29" x14ac:dyDescent="0.25">
      <c r="A29" s="14">
        <v>1</v>
      </c>
      <c r="B29" s="4" t="s">
        <v>20</v>
      </c>
      <c r="C29" s="5">
        <f t="shared" si="0"/>
        <v>14.6</v>
      </c>
      <c r="D29" s="6">
        <v>14.6</v>
      </c>
      <c r="E29" s="6"/>
      <c r="F29" s="6"/>
      <c r="G29" s="6"/>
      <c r="H29" s="6"/>
      <c r="I29" s="6">
        <v>14.34</v>
      </c>
      <c r="J29" s="7"/>
      <c r="K29" s="5">
        <f t="shared" si="18"/>
        <v>0.25999999999999979</v>
      </c>
      <c r="L29" s="8">
        <f t="shared" si="19"/>
        <v>0.25999999999999979</v>
      </c>
      <c r="M29" s="8" t="str">
        <f t="shared" si="20"/>
        <v/>
      </c>
      <c r="N29" s="8" t="str">
        <f t="shared" si="21"/>
        <v/>
      </c>
      <c r="O29" s="8" t="str">
        <f t="shared" si="22"/>
        <v/>
      </c>
      <c r="Q29" s="9">
        <f t="shared" si="13"/>
        <v>0.25999999999999979</v>
      </c>
      <c r="R29" s="9">
        <f t="shared" si="14"/>
        <v>0.25999999999999979</v>
      </c>
      <c r="T29" s="20">
        <f t="shared" si="15"/>
        <v>2.1666666666666648E-3</v>
      </c>
      <c r="V29" s="20">
        <f t="shared" si="12"/>
        <v>2.4049999999999978E-2</v>
      </c>
      <c r="X29" s="21">
        <f t="shared" si="16"/>
        <v>1940.4019404019425</v>
      </c>
      <c r="AC29" s="28">
        <f t="shared" si="17"/>
        <v>0</v>
      </c>
    </row>
    <row r="30" spans="1:29" x14ac:dyDescent="0.25">
      <c r="A30" s="14">
        <v>1</v>
      </c>
      <c r="B30" s="4" t="s">
        <v>20</v>
      </c>
      <c r="C30" s="5">
        <f t="shared" ref="C30" si="35">IF(D30+E30+F30+G30&gt;0,AVERAGE(D30:G30),"")</f>
        <v>14.6</v>
      </c>
      <c r="D30" s="6">
        <v>14.6</v>
      </c>
      <c r="E30" s="6"/>
      <c r="F30" s="6"/>
      <c r="G30" s="6"/>
      <c r="H30" s="6"/>
      <c r="I30" s="6">
        <v>14.34</v>
      </c>
      <c r="J30" s="7"/>
      <c r="K30" s="5">
        <f t="shared" ref="K30" si="36">IF(C30&lt;&gt;"",AVERAGE(L30:O30),"")</f>
        <v>0.25999999999999979</v>
      </c>
      <c r="L30" s="8">
        <f t="shared" ref="L30" si="37">IF(D30&gt;0,D30-$I30,"")</f>
        <v>0.25999999999999979</v>
      </c>
      <c r="M30" s="8" t="str">
        <f t="shared" ref="M30" si="38">IF(E30&gt;0,E30-$I30,"")</f>
        <v/>
      </c>
      <c r="N30" s="8" t="str">
        <f t="shared" ref="N30" si="39">IF(F30&gt;0,F30-$I30,"")</f>
        <v/>
      </c>
      <c r="O30" s="8" t="str">
        <f t="shared" ref="O30" si="40">IF(G30&gt;0,G30-$I30,"")</f>
        <v/>
      </c>
      <c r="Q30" s="9">
        <f t="shared" si="13"/>
        <v>0.25999999999999979</v>
      </c>
      <c r="R30" s="9">
        <f t="shared" si="14"/>
        <v>0.25999999999999979</v>
      </c>
      <c r="T30" s="20">
        <f t="shared" si="15"/>
        <v>2.1666666666666648E-3</v>
      </c>
      <c r="V30" s="20">
        <f t="shared" si="12"/>
        <v>2.4049999999999978E-2</v>
      </c>
      <c r="X30" s="21">
        <f t="shared" si="16"/>
        <v>1940.4019404019425</v>
      </c>
      <c r="Z30" s="28">
        <f>+V30*AB30</f>
        <v>3.6074999999999968E-2</v>
      </c>
      <c r="AB30">
        <v>1.5</v>
      </c>
      <c r="AC30" s="28">
        <f t="shared" si="17"/>
        <v>3.6074999999999968E-2</v>
      </c>
    </row>
    <row r="31" spans="1:29" x14ac:dyDescent="0.25">
      <c r="A31" s="14">
        <v>1</v>
      </c>
      <c r="B31" s="4" t="s">
        <v>21</v>
      </c>
      <c r="C31" s="5">
        <f t="shared" si="0"/>
        <v>15.95</v>
      </c>
      <c r="D31" s="6">
        <v>16.899999999999999</v>
      </c>
      <c r="E31" s="6"/>
      <c r="F31" s="6"/>
      <c r="G31" s="6">
        <v>15</v>
      </c>
      <c r="H31" s="6"/>
      <c r="I31" s="6">
        <v>14.34</v>
      </c>
      <c r="J31" s="7"/>
      <c r="K31" s="5">
        <f t="shared" si="18"/>
        <v>1.6099999999999994</v>
      </c>
      <c r="L31" s="8">
        <f t="shared" si="19"/>
        <v>2.5599999999999987</v>
      </c>
      <c r="M31" s="8" t="str">
        <f t="shared" si="20"/>
        <v/>
      </c>
      <c r="N31" s="8" t="str">
        <f t="shared" si="21"/>
        <v/>
      </c>
      <c r="O31" s="8">
        <f t="shared" si="22"/>
        <v>0.66000000000000014</v>
      </c>
      <c r="Q31" s="9">
        <f t="shared" si="13"/>
        <v>1.6099999999999994</v>
      </c>
      <c r="R31" s="9">
        <f t="shared" si="14"/>
        <v>2.5599999999999987</v>
      </c>
      <c r="T31" s="20">
        <f t="shared" si="15"/>
        <v>1.3416666666666662E-2</v>
      </c>
      <c r="V31" s="20">
        <f t="shared" si="12"/>
        <v>0.14892499999999995</v>
      </c>
      <c r="X31" s="21">
        <f t="shared" si="16"/>
        <v>313.35683509596566</v>
      </c>
      <c r="Z31" s="28">
        <f>+V31*AB31</f>
        <v>7.4462499999999973E-2</v>
      </c>
      <c r="AB31">
        <v>0.5</v>
      </c>
      <c r="AC31" s="28">
        <f t="shared" si="17"/>
        <v>7.4462499999999973E-2</v>
      </c>
    </row>
    <row r="32" spans="1:29" x14ac:dyDescent="0.25">
      <c r="A32" s="14">
        <v>1</v>
      </c>
      <c r="B32" s="4" t="s">
        <v>21</v>
      </c>
      <c r="C32" s="5">
        <f t="shared" ref="C32" si="41">IF(D32+E32+F32+G32&gt;0,AVERAGE(D32:G32),"")</f>
        <v>15.95</v>
      </c>
      <c r="D32" s="6">
        <v>16.899999999999999</v>
      </c>
      <c r="E32" s="6"/>
      <c r="F32" s="6"/>
      <c r="G32" s="6">
        <v>15</v>
      </c>
      <c r="H32" s="6"/>
      <c r="I32" s="6">
        <v>14.34</v>
      </c>
      <c r="J32" s="7"/>
      <c r="K32" s="5">
        <f t="shared" ref="K32" si="42">IF(C32&lt;&gt;"",AVERAGE(L32:O32),"")</f>
        <v>1.6099999999999994</v>
      </c>
      <c r="L32" s="8">
        <f t="shared" ref="L32" si="43">IF(D32&gt;0,D32-$I32,"")</f>
        <v>2.5599999999999987</v>
      </c>
      <c r="M32" s="8" t="str">
        <f t="shared" ref="M32" si="44">IF(E32&gt;0,E32-$I32,"")</f>
        <v/>
      </c>
      <c r="N32" s="8" t="str">
        <f t="shared" ref="N32" si="45">IF(F32&gt;0,F32-$I32,"")</f>
        <v/>
      </c>
      <c r="O32" s="8">
        <f t="shared" ref="O32" si="46">IF(G32&gt;0,G32-$I32,"")</f>
        <v>0.66000000000000014</v>
      </c>
      <c r="Q32" s="9">
        <f t="shared" si="13"/>
        <v>1.6099999999999994</v>
      </c>
      <c r="R32" s="9">
        <f t="shared" si="14"/>
        <v>2.5599999999999987</v>
      </c>
      <c r="T32" s="20">
        <f t="shared" si="15"/>
        <v>1.3416666666666662E-2</v>
      </c>
      <c r="V32" s="20">
        <f t="shared" si="12"/>
        <v>0.14892499999999995</v>
      </c>
      <c r="X32" s="21">
        <f t="shared" si="16"/>
        <v>313.35683509596566</v>
      </c>
      <c r="AC32" s="28">
        <f t="shared" si="17"/>
        <v>0</v>
      </c>
    </row>
    <row r="33" spans="1:29" x14ac:dyDescent="0.25">
      <c r="A33" s="14"/>
      <c r="B33" s="4"/>
      <c r="C33" s="5" t="str">
        <f t="shared" si="0"/>
        <v/>
      </c>
      <c r="D33" s="6"/>
      <c r="E33" s="6"/>
      <c r="F33" s="6"/>
      <c r="G33" s="6"/>
      <c r="H33" s="6"/>
      <c r="I33" s="6"/>
      <c r="J33" s="7"/>
      <c r="K33" s="5" t="str">
        <f t="shared" si="18"/>
        <v/>
      </c>
      <c r="L33" s="8" t="str">
        <f t="shared" si="19"/>
        <v/>
      </c>
      <c r="M33" s="8" t="str">
        <f t="shared" si="20"/>
        <v/>
      </c>
      <c r="N33" s="8" t="str">
        <f t="shared" si="21"/>
        <v/>
      </c>
      <c r="O33" s="8" t="str">
        <f t="shared" si="22"/>
        <v/>
      </c>
      <c r="Q33" s="9" t="str">
        <f t="shared" si="13"/>
        <v/>
      </c>
      <c r="R33" s="9" t="str">
        <f t="shared" si="14"/>
        <v/>
      </c>
      <c r="T33" s="20" t="str">
        <f t="shared" si="15"/>
        <v/>
      </c>
      <c r="V33" s="20" t="str">
        <f t="shared" si="12"/>
        <v/>
      </c>
      <c r="X33" s="21" t="str">
        <f t="shared" si="16"/>
        <v/>
      </c>
      <c r="AC33" s="28" t="str">
        <f t="shared" si="17"/>
        <v/>
      </c>
    </row>
    <row r="34" spans="1:29" x14ac:dyDescent="0.25">
      <c r="A34" s="14">
        <v>1</v>
      </c>
      <c r="B34" s="4" t="s">
        <v>22</v>
      </c>
      <c r="C34" s="5">
        <f t="shared" si="0"/>
        <v>21.700000000000003</v>
      </c>
      <c r="D34" s="6">
        <v>27.6</v>
      </c>
      <c r="E34" s="6"/>
      <c r="F34" s="6"/>
      <c r="G34" s="6">
        <v>15.8</v>
      </c>
      <c r="H34" s="6"/>
      <c r="I34" s="6">
        <v>14.29</v>
      </c>
      <c r="J34" s="7"/>
      <c r="K34" s="5">
        <f t="shared" si="18"/>
        <v>7.4100000000000019</v>
      </c>
      <c r="L34" s="8">
        <f t="shared" si="19"/>
        <v>13.310000000000002</v>
      </c>
      <c r="M34" s="8" t="str">
        <f t="shared" si="20"/>
        <v/>
      </c>
      <c r="N34" s="8" t="str">
        <f t="shared" si="21"/>
        <v/>
      </c>
      <c r="O34" s="8">
        <f t="shared" si="22"/>
        <v>1.5100000000000016</v>
      </c>
      <c r="Q34" s="9">
        <f t="shared" si="13"/>
        <v>7.4100000000000019</v>
      </c>
      <c r="R34" s="9">
        <f t="shared" si="14"/>
        <v>13.310000000000002</v>
      </c>
      <c r="T34" s="20">
        <f t="shared" si="15"/>
        <v>6.1750000000000013E-2</v>
      </c>
      <c r="V34" s="20">
        <f t="shared" si="12"/>
        <v>0.68542500000000017</v>
      </c>
      <c r="X34" s="21">
        <f t="shared" si="16"/>
        <v>68.084278610594396</v>
      </c>
      <c r="AC34" s="28">
        <f t="shared" si="17"/>
        <v>0</v>
      </c>
    </row>
    <row r="35" spans="1:29" x14ac:dyDescent="0.25">
      <c r="A35" s="14"/>
      <c r="B35" s="4"/>
      <c r="C35" s="5" t="str">
        <f t="shared" si="0"/>
        <v/>
      </c>
      <c r="D35" s="6"/>
      <c r="E35" s="6"/>
      <c r="F35" s="6"/>
      <c r="G35" s="6"/>
      <c r="H35" s="6"/>
      <c r="I35" s="6"/>
      <c r="J35" s="7"/>
      <c r="K35" s="5" t="str">
        <f t="shared" si="18"/>
        <v/>
      </c>
      <c r="L35" s="8" t="str">
        <f t="shared" si="19"/>
        <v/>
      </c>
      <c r="M35" s="8" t="str">
        <f t="shared" si="20"/>
        <v/>
      </c>
      <c r="N35" s="8" t="str">
        <f t="shared" si="21"/>
        <v/>
      </c>
      <c r="O35" s="8" t="str">
        <f t="shared" si="22"/>
        <v/>
      </c>
      <c r="Q35" s="9" t="str">
        <f t="shared" si="13"/>
        <v/>
      </c>
      <c r="R35" s="9" t="str">
        <f t="shared" si="14"/>
        <v/>
      </c>
      <c r="T35" s="20" t="str">
        <f t="shared" si="15"/>
        <v/>
      </c>
      <c r="V35" s="20" t="str">
        <f t="shared" si="12"/>
        <v/>
      </c>
      <c r="X35" s="21" t="str">
        <f t="shared" si="16"/>
        <v/>
      </c>
      <c r="AC35" s="28" t="str">
        <f t="shared" si="17"/>
        <v/>
      </c>
    </row>
    <row r="36" spans="1:29" x14ac:dyDescent="0.25">
      <c r="A36" s="14">
        <v>1</v>
      </c>
      <c r="B36" s="4" t="s">
        <v>23</v>
      </c>
      <c r="C36" s="5">
        <f t="shared" si="0"/>
        <v>15.75</v>
      </c>
      <c r="D36" s="6">
        <v>16.899999999999999</v>
      </c>
      <c r="E36" s="6"/>
      <c r="F36" s="6"/>
      <c r="G36" s="6">
        <v>14.6</v>
      </c>
      <c r="H36" s="6"/>
      <c r="I36" s="6">
        <v>14.3</v>
      </c>
      <c r="J36" s="7"/>
      <c r="K36" s="5">
        <f t="shared" si="18"/>
        <v>1.4499999999999984</v>
      </c>
      <c r="L36" s="8">
        <f t="shared" si="19"/>
        <v>2.5999999999999979</v>
      </c>
      <c r="M36" s="8" t="str">
        <f t="shared" si="20"/>
        <v/>
      </c>
      <c r="N36" s="8" t="str">
        <f t="shared" si="21"/>
        <v/>
      </c>
      <c r="O36" s="8">
        <f t="shared" si="22"/>
        <v>0.29999999999999893</v>
      </c>
      <c r="Q36" s="9">
        <f t="shared" si="13"/>
        <v>1.4499999999999984</v>
      </c>
      <c r="R36" s="9">
        <f t="shared" si="14"/>
        <v>2.5999999999999979</v>
      </c>
      <c r="T36" s="20">
        <f t="shared" si="15"/>
        <v>1.2083333333333319E-2</v>
      </c>
      <c r="V36" s="20">
        <f t="shared" si="12"/>
        <v>0.13412499999999983</v>
      </c>
      <c r="X36" s="21">
        <f t="shared" si="16"/>
        <v>347.93414103758977</v>
      </c>
      <c r="AC36" s="28">
        <f t="shared" si="17"/>
        <v>0</v>
      </c>
    </row>
    <row r="37" spans="1:29" x14ac:dyDescent="0.25">
      <c r="A37" s="14">
        <v>1</v>
      </c>
      <c r="B37" s="4" t="s">
        <v>24</v>
      </c>
      <c r="C37" s="5">
        <f t="shared" si="0"/>
        <v>17.850000000000001</v>
      </c>
      <c r="D37" s="6">
        <v>19.2</v>
      </c>
      <c r="E37" s="6"/>
      <c r="F37" s="6"/>
      <c r="G37" s="6">
        <v>16.5</v>
      </c>
      <c r="H37" s="6"/>
      <c r="I37" s="6">
        <v>14.51</v>
      </c>
      <c r="J37" s="7"/>
      <c r="K37" s="5">
        <f t="shared" si="18"/>
        <v>3.34</v>
      </c>
      <c r="L37" s="8">
        <f t="shared" si="19"/>
        <v>4.6899999999999995</v>
      </c>
      <c r="M37" s="8" t="str">
        <f t="shared" si="20"/>
        <v/>
      </c>
      <c r="N37" s="8" t="str">
        <f t="shared" si="21"/>
        <v/>
      </c>
      <c r="O37" s="8">
        <f t="shared" si="22"/>
        <v>1.9900000000000002</v>
      </c>
      <c r="Q37" s="9">
        <f t="shared" si="13"/>
        <v>3.34</v>
      </c>
      <c r="R37" s="9">
        <f t="shared" si="14"/>
        <v>4.6899999999999995</v>
      </c>
      <c r="T37" s="20">
        <f t="shared" si="15"/>
        <v>2.7833333333333331E-2</v>
      </c>
      <c r="V37" s="20">
        <f t="shared" si="12"/>
        <v>0.30894999999999995</v>
      </c>
      <c r="X37" s="21">
        <f t="shared" si="16"/>
        <v>151.04925284566008</v>
      </c>
      <c r="AC37" s="28">
        <f t="shared" si="17"/>
        <v>0</v>
      </c>
    </row>
    <row r="38" spans="1:29" ht="24.75" x14ac:dyDescent="0.25">
      <c r="A38" s="14">
        <v>1</v>
      </c>
      <c r="B38" s="4" t="s">
        <v>25</v>
      </c>
      <c r="C38" s="5">
        <f t="shared" si="0"/>
        <v>20.6</v>
      </c>
      <c r="D38" s="6">
        <v>22.6</v>
      </c>
      <c r="E38" s="6">
        <v>21.3</v>
      </c>
      <c r="F38" s="6"/>
      <c r="G38" s="6">
        <v>17.899999999999999</v>
      </c>
      <c r="H38" s="6"/>
      <c r="I38" s="6">
        <v>14.29</v>
      </c>
      <c r="J38" s="7"/>
      <c r="K38" s="5">
        <f t="shared" si="18"/>
        <v>6.3100000000000014</v>
      </c>
      <c r="L38" s="8">
        <f t="shared" si="19"/>
        <v>8.3100000000000023</v>
      </c>
      <c r="M38" s="8">
        <f t="shared" si="20"/>
        <v>7.0100000000000016</v>
      </c>
      <c r="N38" s="8" t="str">
        <f t="shared" si="21"/>
        <v/>
      </c>
      <c r="O38" s="8">
        <f t="shared" si="22"/>
        <v>3.6099999999999994</v>
      </c>
      <c r="Q38" s="9">
        <f t="shared" si="13"/>
        <v>6.3100000000000014</v>
      </c>
      <c r="R38" s="9">
        <f t="shared" si="14"/>
        <v>8.3100000000000023</v>
      </c>
      <c r="T38" s="20">
        <f t="shared" si="15"/>
        <v>5.2583333333333343E-2</v>
      </c>
      <c r="V38" s="20">
        <f t="shared" si="12"/>
        <v>0.58367500000000005</v>
      </c>
      <c r="X38" s="21">
        <f t="shared" si="16"/>
        <v>79.953170285975361</v>
      </c>
      <c r="AC38" s="28">
        <f t="shared" si="17"/>
        <v>0</v>
      </c>
    </row>
    <row r="39" spans="1:29" x14ac:dyDescent="0.25">
      <c r="A39" s="14"/>
      <c r="B39" s="4"/>
      <c r="C39" s="5" t="str">
        <f t="shared" si="0"/>
        <v/>
      </c>
      <c r="D39" s="6"/>
      <c r="E39" s="6"/>
      <c r="F39" s="6"/>
      <c r="G39" s="6"/>
      <c r="H39" s="6"/>
      <c r="I39" s="6"/>
      <c r="J39" s="7"/>
      <c r="K39" s="5" t="str">
        <f t="shared" si="18"/>
        <v/>
      </c>
      <c r="L39" s="8" t="str">
        <f t="shared" si="19"/>
        <v/>
      </c>
      <c r="M39" s="8" t="str">
        <f t="shared" si="20"/>
        <v/>
      </c>
      <c r="N39" s="8" t="str">
        <f t="shared" si="21"/>
        <v/>
      </c>
      <c r="O39" s="8" t="str">
        <f t="shared" si="22"/>
        <v/>
      </c>
      <c r="Q39" s="9" t="str">
        <f t="shared" si="13"/>
        <v/>
      </c>
      <c r="R39" s="9" t="str">
        <f t="shared" si="14"/>
        <v/>
      </c>
      <c r="T39" s="20" t="str">
        <f t="shared" si="15"/>
        <v/>
      </c>
      <c r="V39" s="20" t="str">
        <f t="shared" si="12"/>
        <v/>
      </c>
      <c r="X39" s="21" t="str">
        <f t="shared" si="16"/>
        <v/>
      </c>
      <c r="AC39" s="28" t="str">
        <f t="shared" si="17"/>
        <v/>
      </c>
    </row>
    <row r="40" spans="1:29" x14ac:dyDescent="0.25">
      <c r="A40" s="14">
        <v>1</v>
      </c>
      <c r="B40" s="4" t="s">
        <v>26</v>
      </c>
      <c r="C40" s="5">
        <f t="shared" si="0"/>
        <v>36.200000000000003</v>
      </c>
      <c r="D40" s="6">
        <v>36.4</v>
      </c>
      <c r="E40" s="6"/>
      <c r="F40" s="6"/>
      <c r="G40" s="6">
        <v>36</v>
      </c>
      <c r="H40" s="6"/>
      <c r="I40" s="6">
        <v>14.3</v>
      </c>
      <c r="J40" s="7"/>
      <c r="K40" s="5">
        <f t="shared" si="18"/>
        <v>21.9</v>
      </c>
      <c r="L40" s="8">
        <f t="shared" si="19"/>
        <v>22.099999999999998</v>
      </c>
      <c r="M40" s="8" t="str">
        <f t="shared" si="20"/>
        <v/>
      </c>
      <c r="N40" s="8" t="str">
        <f t="shared" si="21"/>
        <v/>
      </c>
      <c r="O40" s="8">
        <f t="shared" si="22"/>
        <v>21.7</v>
      </c>
      <c r="Q40" s="9">
        <f t="shared" si="13"/>
        <v>21.9</v>
      </c>
      <c r="R40" s="9">
        <f t="shared" si="14"/>
        <v>22.099999999999998</v>
      </c>
      <c r="T40" s="20">
        <f t="shared" si="15"/>
        <v>0.1825</v>
      </c>
      <c r="V40" s="20">
        <f t="shared" si="12"/>
        <v>2.0257499999999999</v>
      </c>
      <c r="X40" s="21">
        <f t="shared" si="16"/>
        <v>23.036735365502491</v>
      </c>
      <c r="Z40" s="28">
        <f>+V40*AB40</f>
        <v>0</v>
      </c>
      <c r="AB40">
        <v>0</v>
      </c>
      <c r="AC40" s="28">
        <f t="shared" si="17"/>
        <v>0</v>
      </c>
    </row>
    <row r="41" spans="1:29" x14ac:dyDescent="0.25">
      <c r="A41" s="14"/>
      <c r="B41" s="4"/>
      <c r="C41" s="5" t="str">
        <f t="shared" si="0"/>
        <v/>
      </c>
      <c r="D41" s="6"/>
      <c r="E41" s="6"/>
      <c r="F41" s="6"/>
      <c r="G41" s="6"/>
      <c r="H41" s="6"/>
      <c r="I41" s="6"/>
      <c r="J41" s="7"/>
      <c r="K41" s="5" t="str">
        <f t="shared" si="18"/>
        <v/>
      </c>
      <c r="L41" s="8" t="str">
        <f t="shared" si="19"/>
        <v/>
      </c>
      <c r="M41" s="8" t="str">
        <f t="shared" si="20"/>
        <v/>
      </c>
      <c r="N41" s="8" t="str">
        <f t="shared" si="21"/>
        <v/>
      </c>
      <c r="O41" s="8" t="str">
        <f t="shared" si="22"/>
        <v/>
      </c>
      <c r="Q41" s="9" t="str">
        <f t="shared" si="13"/>
        <v/>
      </c>
      <c r="R41" s="9" t="str">
        <f t="shared" si="14"/>
        <v/>
      </c>
      <c r="T41" s="20" t="str">
        <f t="shared" si="15"/>
        <v/>
      </c>
      <c r="V41" s="20" t="str">
        <f t="shared" si="12"/>
        <v/>
      </c>
      <c r="X41" s="21" t="str">
        <f t="shared" si="16"/>
        <v/>
      </c>
      <c r="AC41" s="28" t="str">
        <f t="shared" ref="AC41:AC58" si="47">IF(V41&lt;&gt;"",AB41*V41,"")</f>
        <v/>
      </c>
    </row>
    <row r="42" spans="1:29" x14ac:dyDescent="0.25">
      <c r="A42" s="14">
        <v>1</v>
      </c>
      <c r="B42" s="4" t="s">
        <v>44</v>
      </c>
      <c r="C42" s="5" t="str">
        <f t="shared" si="0"/>
        <v/>
      </c>
      <c r="D42" s="6"/>
      <c r="E42" s="6"/>
      <c r="F42" s="6"/>
      <c r="G42" s="6"/>
      <c r="H42" s="6"/>
      <c r="I42" s="6">
        <v>1.0000000000000001E-5</v>
      </c>
      <c r="J42" s="7"/>
      <c r="K42" s="5" t="str">
        <f t="shared" si="18"/>
        <v/>
      </c>
      <c r="L42" s="8" t="str">
        <f t="shared" si="19"/>
        <v/>
      </c>
      <c r="M42" s="8" t="str">
        <f t="shared" si="20"/>
        <v/>
      </c>
      <c r="N42" s="8" t="str">
        <f t="shared" si="21"/>
        <v/>
      </c>
      <c r="O42" s="8" t="str">
        <f t="shared" si="22"/>
        <v/>
      </c>
      <c r="Q42" s="9" t="str">
        <f t="shared" si="13"/>
        <v/>
      </c>
      <c r="R42" s="9" t="str">
        <f t="shared" si="14"/>
        <v/>
      </c>
      <c r="T42" s="20" t="e">
        <f t="shared" si="15"/>
        <v>#VALUE!</v>
      </c>
      <c r="V42" s="20">
        <v>7.5</v>
      </c>
      <c r="X42" s="21">
        <f t="shared" si="16"/>
        <v>6.2222222222222232</v>
      </c>
      <c r="Z42" s="28">
        <f>+V42*AB42</f>
        <v>0</v>
      </c>
      <c r="AB42">
        <v>0</v>
      </c>
      <c r="AC42" s="28">
        <f t="shared" si="47"/>
        <v>0</v>
      </c>
    </row>
    <row r="43" spans="1:29" x14ac:dyDescent="0.25">
      <c r="A43" s="14"/>
      <c r="B43" s="4"/>
      <c r="C43" s="5" t="str">
        <f t="shared" si="0"/>
        <v/>
      </c>
      <c r="D43" s="6"/>
      <c r="E43" s="6"/>
      <c r="F43" s="6"/>
      <c r="G43" s="6"/>
      <c r="H43" s="6"/>
      <c r="I43" s="6"/>
      <c r="J43" s="7"/>
      <c r="K43" s="5" t="str">
        <f t="shared" si="18"/>
        <v/>
      </c>
      <c r="L43" s="8" t="str">
        <f t="shared" si="19"/>
        <v/>
      </c>
      <c r="M43" s="8" t="str">
        <f t="shared" si="20"/>
        <v/>
      </c>
      <c r="N43" s="8" t="str">
        <f t="shared" si="21"/>
        <v/>
      </c>
      <c r="O43" s="8" t="str">
        <f t="shared" si="22"/>
        <v/>
      </c>
      <c r="Q43" s="9" t="str">
        <f t="shared" si="13"/>
        <v/>
      </c>
      <c r="R43" s="9" t="str">
        <f t="shared" si="14"/>
        <v/>
      </c>
      <c r="T43" s="20" t="str">
        <f t="shared" si="15"/>
        <v/>
      </c>
      <c r="V43" s="20" t="str">
        <f t="shared" si="12"/>
        <v/>
      </c>
      <c r="X43" s="21" t="str">
        <f t="shared" si="16"/>
        <v/>
      </c>
      <c r="AC43" s="28" t="str">
        <f t="shared" si="47"/>
        <v/>
      </c>
    </row>
    <row r="44" spans="1:29" x14ac:dyDescent="0.25">
      <c r="A44" s="14"/>
      <c r="B44" s="4"/>
      <c r="C44" s="5" t="str">
        <f t="shared" si="0"/>
        <v/>
      </c>
      <c r="D44" s="6"/>
      <c r="E44" s="6"/>
      <c r="F44" s="6"/>
      <c r="G44" s="6"/>
      <c r="H44" s="6"/>
      <c r="I44" s="6"/>
      <c r="J44" s="7"/>
      <c r="K44" s="5" t="str">
        <f t="shared" si="18"/>
        <v/>
      </c>
      <c r="L44" s="8" t="str">
        <f t="shared" si="19"/>
        <v/>
      </c>
      <c r="M44" s="8" t="str">
        <f t="shared" si="20"/>
        <v/>
      </c>
      <c r="N44" s="8" t="str">
        <f t="shared" si="21"/>
        <v/>
      </c>
      <c r="O44" s="8" t="str">
        <f t="shared" si="22"/>
        <v/>
      </c>
      <c r="Q44" s="9" t="str">
        <f t="shared" si="13"/>
        <v/>
      </c>
      <c r="R44" s="9" t="str">
        <f t="shared" si="14"/>
        <v/>
      </c>
      <c r="T44" s="20" t="str">
        <f t="shared" si="15"/>
        <v/>
      </c>
      <c r="V44" s="20" t="str">
        <f t="shared" si="12"/>
        <v/>
      </c>
      <c r="X44" s="21" t="str">
        <f t="shared" si="16"/>
        <v/>
      </c>
      <c r="AC44" s="28" t="str">
        <f t="shared" si="47"/>
        <v/>
      </c>
    </row>
    <row r="45" spans="1:29" x14ac:dyDescent="0.25">
      <c r="A45" s="14"/>
      <c r="B45" s="4"/>
      <c r="C45" s="5" t="str">
        <f t="shared" si="0"/>
        <v/>
      </c>
      <c r="D45" s="6"/>
      <c r="E45" s="6"/>
      <c r="F45" s="6"/>
      <c r="G45" s="6"/>
      <c r="H45" s="6"/>
      <c r="I45" s="6"/>
      <c r="J45" s="7"/>
      <c r="K45" s="5" t="str">
        <f t="shared" si="18"/>
        <v/>
      </c>
      <c r="L45" s="8" t="str">
        <f t="shared" si="19"/>
        <v/>
      </c>
      <c r="M45" s="8" t="str">
        <f t="shared" si="20"/>
        <v/>
      </c>
      <c r="N45" s="8" t="str">
        <f t="shared" si="21"/>
        <v/>
      </c>
      <c r="O45" s="8" t="str">
        <f t="shared" si="22"/>
        <v/>
      </c>
      <c r="Q45" s="9" t="str">
        <f t="shared" si="13"/>
        <v/>
      </c>
      <c r="R45" s="9" t="str">
        <f t="shared" si="14"/>
        <v/>
      </c>
      <c r="T45" s="20" t="str">
        <f t="shared" si="15"/>
        <v/>
      </c>
      <c r="V45" s="20" t="str">
        <f t="shared" si="12"/>
        <v/>
      </c>
      <c r="X45" s="21" t="str">
        <f t="shared" si="16"/>
        <v/>
      </c>
      <c r="AC45" s="28" t="str">
        <f t="shared" si="47"/>
        <v/>
      </c>
    </row>
    <row r="46" spans="1:29" x14ac:dyDescent="0.25">
      <c r="A46" s="14"/>
      <c r="B46" s="4"/>
      <c r="C46" s="5" t="str">
        <f t="shared" si="0"/>
        <v/>
      </c>
      <c r="D46" s="6"/>
      <c r="E46" s="6"/>
      <c r="F46" s="6"/>
      <c r="G46" s="6"/>
      <c r="H46" s="6"/>
      <c r="I46" s="6"/>
      <c r="J46" s="7"/>
      <c r="K46" s="5" t="str">
        <f t="shared" si="18"/>
        <v/>
      </c>
      <c r="L46" s="8" t="str">
        <f t="shared" si="19"/>
        <v/>
      </c>
      <c r="M46" s="8" t="str">
        <f t="shared" si="20"/>
        <v/>
      </c>
      <c r="N46" s="8" t="str">
        <f t="shared" si="21"/>
        <v/>
      </c>
      <c r="O46" s="8" t="str">
        <f t="shared" si="22"/>
        <v/>
      </c>
      <c r="Q46" s="9" t="str">
        <f t="shared" si="13"/>
        <v/>
      </c>
      <c r="R46" s="9" t="str">
        <f t="shared" si="14"/>
        <v/>
      </c>
      <c r="T46" s="20" t="str">
        <f t="shared" si="15"/>
        <v/>
      </c>
      <c r="V46" s="20" t="str">
        <f t="shared" si="12"/>
        <v/>
      </c>
      <c r="X46" s="21" t="str">
        <f t="shared" si="16"/>
        <v/>
      </c>
      <c r="AC46" s="28" t="str">
        <f t="shared" si="47"/>
        <v/>
      </c>
    </row>
    <row r="47" spans="1:29" x14ac:dyDescent="0.25">
      <c r="A47" s="14"/>
      <c r="B47" s="4"/>
      <c r="C47" s="5" t="str">
        <f t="shared" si="0"/>
        <v/>
      </c>
      <c r="D47" s="6"/>
      <c r="E47" s="6"/>
      <c r="F47" s="6"/>
      <c r="G47" s="6"/>
      <c r="H47" s="6"/>
      <c r="I47" s="6"/>
      <c r="J47" s="7"/>
      <c r="K47" s="5" t="str">
        <f t="shared" si="18"/>
        <v/>
      </c>
      <c r="L47" s="8" t="str">
        <f t="shared" si="19"/>
        <v/>
      </c>
      <c r="M47" s="8" t="str">
        <f t="shared" si="20"/>
        <v/>
      </c>
      <c r="N47" s="8" t="str">
        <f t="shared" si="21"/>
        <v/>
      </c>
      <c r="O47" s="8" t="str">
        <f t="shared" si="22"/>
        <v/>
      </c>
      <c r="Q47" s="9" t="str">
        <f t="shared" si="13"/>
        <v/>
      </c>
      <c r="R47" s="9" t="str">
        <f t="shared" si="14"/>
        <v/>
      </c>
      <c r="T47" s="20" t="str">
        <f t="shared" si="15"/>
        <v/>
      </c>
      <c r="V47" s="20" t="str">
        <f t="shared" si="12"/>
        <v/>
      </c>
      <c r="X47" s="21" t="str">
        <f t="shared" si="16"/>
        <v/>
      </c>
      <c r="AC47" s="28" t="str">
        <f t="shared" si="47"/>
        <v/>
      </c>
    </row>
    <row r="48" spans="1:29" x14ac:dyDescent="0.25">
      <c r="A48" s="14"/>
      <c r="B48" s="2" t="s">
        <v>27</v>
      </c>
      <c r="C48" s="5" t="str">
        <f t="shared" si="0"/>
        <v/>
      </c>
      <c r="D48" s="6"/>
      <c r="E48" s="6"/>
      <c r="F48" s="6"/>
      <c r="G48" s="6"/>
      <c r="H48" s="6"/>
      <c r="I48" s="6"/>
      <c r="J48" s="7"/>
      <c r="K48" s="5" t="str">
        <f t="shared" si="18"/>
        <v/>
      </c>
      <c r="L48" s="8" t="str">
        <f t="shared" si="19"/>
        <v/>
      </c>
      <c r="M48" s="8" t="str">
        <f t="shared" si="20"/>
        <v/>
      </c>
      <c r="N48" s="8" t="str">
        <f t="shared" si="21"/>
        <v/>
      </c>
      <c r="O48" s="8" t="str">
        <f t="shared" si="22"/>
        <v/>
      </c>
      <c r="Q48" s="9" t="str">
        <f t="shared" si="13"/>
        <v/>
      </c>
      <c r="R48" s="9" t="str">
        <f t="shared" si="14"/>
        <v/>
      </c>
      <c r="T48" s="20" t="str">
        <f t="shared" si="15"/>
        <v/>
      </c>
      <c r="V48" s="20" t="str">
        <f t="shared" si="12"/>
        <v/>
      </c>
      <c r="X48" s="21" t="str">
        <f t="shared" si="16"/>
        <v/>
      </c>
      <c r="AC48" s="28" t="str">
        <f t="shared" si="47"/>
        <v/>
      </c>
    </row>
    <row r="49" spans="1:30" x14ac:dyDescent="0.25">
      <c r="A49" s="14"/>
      <c r="B49" s="4"/>
      <c r="C49" s="5" t="str">
        <f t="shared" si="0"/>
        <v/>
      </c>
      <c r="D49" s="6"/>
      <c r="E49" s="6"/>
      <c r="F49" s="6"/>
      <c r="G49" s="6"/>
      <c r="H49" s="6"/>
      <c r="I49" s="6"/>
      <c r="J49" s="7"/>
      <c r="K49" s="5" t="str">
        <f t="shared" ref="K49:K51" si="48">IF(C49&lt;&gt;"",AVERAGE(L49:O49),"")</f>
        <v/>
      </c>
      <c r="L49" s="8" t="str">
        <f t="shared" ref="L49:L51" si="49">IF(D49&gt;0,D49-$I49,"")</f>
        <v/>
      </c>
      <c r="M49" s="8" t="str">
        <f t="shared" ref="M49:M51" si="50">IF(E49&gt;0,E49-$I49,"")</f>
        <v/>
      </c>
      <c r="N49" s="8" t="str">
        <f t="shared" ref="N49:N51" si="51">IF(F49&gt;0,F49-$I49,"")</f>
        <v/>
      </c>
      <c r="O49" s="8" t="str">
        <f t="shared" ref="O49:O51" si="52">IF(G49&gt;0,G49-$I49,"")</f>
        <v/>
      </c>
      <c r="Q49" s="9" t="str">
        <f t="shared" ref="Q49:Q57" si="53">IF($A49=1,K49,"")</f>
        <v/>
      </c>
      <c r="R49" s="9" t="str">
        <f t="shared" ref="R49:R57" si="54">IF($A49=1,L49,"")</f>
        <v/>
      </c>
      <c r="T49" s="20" t="str">
        <f t="shared" si="15"/>
        <v/>
      </c>
      <c r="V49" s="20" t="str">
        <f t="shared" si="12"/>
        <v/>
      </c>
      <c r="X49" s="21" t="str">
        <f t="shared" si="16"/>
        <v/>
      </c>
      <c r="AC49" s="28" t="str">
        <f t="shared" si="47"/>
        <v/>
      </c>
    </row>
    <row r="50" spans="1:30" x14ac:dyDescent="0.25">
      <c r="A50" s="14">
        <v>1</v>
      </c>
      <c r="B50" s="4" t="s">
        <v>38</v>
      </c>
      <c r="C50" s="5">
        <f t="shared" si="0"/>
        <v>6.9</v>
      </c>
      <c r="D50" s="6">
        <v>6.9</v>
      </c>
      <c r="E50" s="6">
        <v>6.9</v>
      </c>
      <c r="F50" s="6">
        <v>6.9</v>
      </c>
      <c r="G50" s="6">
        <v>6.9</v>
      </c>
      <c r="H50" s="6"/>
      <c r="I50" s="6"/>
      <c r="J50" s="7"/>
      <c r="K50" s="5">
        <f t="shared" si="48"/>
        <v>6.9</v>
      </c>
      <c r="L50" s="8">
        <f t="shared" si="49"/>
        <v>6.9</v>
      </c>
      <c r="M50" s="8">
        <f t="shared" si="50"/>
        <v>6.9</v>
      </c>
      <c r="N50" s="8">
        <f t="shared" si="51"/>
        <v>6.9</v>
      </c>
      <c r="O50" s="8">
        <f t="shared" si="52"/>
        <v>6.9</v>
      </c>
      <c r="Q50" s="9">
        <f t="shared" si="53"/>
        <v>6.9</v>
      </c>
      <c r="R50" s="9">
        <f t="shared" si="54"/>
        <v>6.9</v>
      </c>
      <c r="T50" s="20" t="str">
        <f t="shared" si="15"/>
        <v/>
      </c>
      <c r="V50" s="20" t="str">
        <f t="shared" si="12"/>
        <v/>
      </c>
      <c r="X50" s="21" t="str">
        <f t="shared" si="16"/>
        <v/>
      </c>
      <c r="AC50" s="28" t="str">
        <f t="shared" si="47"/>
        <v/>
      </c>
    </row>
    <row r="51" spans="1:30" x14ac:dyDescent="0.25">
      <c r="A51" s="14">
        <v>1</v>
      </c>
      <c r="B51" s="4" t="s">
        <v>39</v>
      </c>
      <c r="C51" s="5">
        <f t="shared" si="0"/>
        <v>1.4</v>
      </c>
      <c r="D51" s="6">
        <v>1.4</v>
      </c>
      <c r="E51" s="6">
        <v>1.4</v>
      </c>
      <c r="F51" s="6">
        <v>1.4</v>
      </c>
      <c r="G51" s="6">
        <v>1.4</v>
      </c>
      <c r="H51" s="6"/>
      <c r="I51" s="6"/>
      <c r="J51" s="7"/>
      <c r="K51" s="5">
        <f t="shared" si="48"/>
        <v>1.4</v>
      </c>
      <c r="L51" s="8">
        <f t="shared" si="49"/>
        <v>1.4</v>
      </c>
      <c r="M51" s="8">
        <f t="shared" si="50"/>
        <v>1.4</v>
      </c>
      <c r="N51" s="8">
        <f t="shared" si="51"/>
        <v>1.4</v>
      </c>
      <c r="O51" s="8">
        <f t="shared" si="52"/>
        <v>1.4</v>
      </c>
      <c r="Q51" s="9">
        <f t="shared" si="53"/>
        <v>1.4</v>
      </c>
      <c r="R51" s="9">
        <f t="shared" si="54"/>
        <v>1.4</v>
      </c>
      <c r="T51" s="20" t="str">
        <f t="shared" si="15"/>
        <v/>
      </c>
      <c r="V51" s="20" t="str">
        <f t="shared" si="12"/>
        <v/>
      </c>
      <c r="X51" s="21" t="str">
        <f t="shared" si="16"/>
        <v/>
      </c>
      <c r="AC51" s="28" t="str">
        <f t="shared" si="47"/>
        <v/>
      </c>
    </row>
    <row r="52" spans="1:30" x14ac:dyDescent="0.25">
      <c r="A52" s="14">
        <v>1</v>
      </c>
      <c r="B52" s="4" t="s">
        <v>40</v>
      </c>
      <c r="C52" s="5">
        <f t="shared" si="0"/>
        <v>14.049999999999999</v>
      </c>
      <c r="D52" s="6">
        <v>14.2</v>
      </c>
      <c r="E52" s="6">
        <v>14.2</v>
      </c>
      <c r="F52" s="6">
        <v>14.2</v>
      </c>
      <c r="G52" s="6">
        <v>13.6</v>
      </c>
      <c r="H52" s="6"/>
      <c r="I52" s="6"/>
      <c r="J52" s="7"/>
      <c r="K52" s="5">
        <f t="shared" si="18"/>
        <v>14.049999999999999</v>
      </c>
      <c r="L52" s="8">
        <f t="shared" si="19"/>
        <v>14.2</v>
      </c>
      <c r="M52" s="8">
        <f t="shared" si="20"/>
        <v>14.2</v>
      </c>
      <c r="N52" s="8">
        <f t="shared" si="21"/>
        <v>14.2</v>
      </c>
      <c r="O52" s="8">
        <f t="shared" si="22"/>
        <v>13.6</v>
      </c>
      <c r="Q52" s="9">
        <f t="shared" si="53"/>
        <v>14.049999999999999</v>
      </c>
      <c r="R52" s="9">
        <f t="shared" si="54"/>
        <v>14.2</v>
      </c>
      <c r="T52" s="20" t="str">
        <f t="shared" si="15"/>
        <v/>
      </c>
      <c r="V52" s="20" t="str">
        <f t="shared" si="12"/>
        <v/>
      </c>
      <c r="X52" s="21" t="str">
        <f t="shared" si="16"/>
        <v/>
      </c>
      <c r="AC52" s="28" t="str">
        <f t="shared" si="47"/>
        <v/>
      </c>
    </row>
    <row r="53" spans="1:30" x14ac:dyDescent="0.25">
      <c r="A53" s="14"/>
      <c r="B53" s="4"/>
      <c r="C53" s="5" t="str">
        <f t="shared" si="0"/>
        <v/>
      </c>
      <c r="D53" s="6"/>
      <c r="E53" s="6"/>
      <c r="F53" s="6"/>
      <c r="G53" s="6"/>
      <c r="H53" s="6"/>
      <c r="I53" s="6"/>
      <c r="J53" s="7"/>
      <c r="K53" s="5" t="str">
        <f t="shared" si="18"/>
        <v/>
      </c>
      <c r="L53" s="8" t="str">
        <f t="shared" si="19"/>
        <v/>
      </c>
      <c r="M53" s="8" t="str">
        <f t="shared" si="20"/>
        <v/>
      </c>
      <c r="N53" s="8" t="str">
        <f t="shared" si="21"/>
        <v/>
      </c>
      <c r="O53" s="8" t="str">
        <f t="shared" si="22"/>
        <v/>
      </c>
      <c r="Q53" s="9" t="str">
        <f t="shared" si="53"/>
        <v/>
      </c>
      <c r="R53" s="9" t="str">
        <f t="shared" si="54"/>
        <v/>
      </c>
      <c r="T53" s="20" t="str">
        <f t="shared" si="15"/>
        <v/>
      </c>
      <c r="V53" s="20" t="str">
        <f t="shared" si="12"/>
        <v/>
      </c>
      <c r="X53" s="21" t="str">
        <f t="shared" si="16"/>
        <v/>
      </c>
      <c r="AC53" s="28" t="str">
        <f t="shared" si="47"/>
        <v/>
      </c>
    </row>
    <row r="54" spans="1:30" x14ac:dyDescent="0.25">
      <c r="A54" s="14">
        <v>1</v>
      </c>
      <c r="B54" s="4" t="s">
        <v>6</v>
      </c>
      <c r="C54" s="5">
        <f t="shared" ref="C54" si="55">IF(D54+E54+F54+G54&gt;0,AVERAGE(D54:G54),"")</f>
        <v>20.5</v>
      </c>
      <c r="D54" s="6">
        <v>24</v>
      </c>
      <c r="E54" s="6">
        <v>24</v>
      </c>
      <c r="F54" s="6">
        <v>17</v>
      </c>
      <c r="G54" s="6">
        <v>17</v>
      </c>
      <c r="H54" s="6"/>
      <c r="I54" s="6">
        <v>0</v>
      </c>
      <c r="J54" s="7"/>
      <c r="K54" s="5">
        <f t="shared" si="18"/>
        <v>20.5</v>
      </c>
      <c r="L54" s="8">
        <f t="shared" si="19"/>
        <v>24</v>
      </c>
      <c r="M54" s="8">
        <f t="shared" si="20"/>
        <v>24</v>
      </c>
      <c r="N54" s="8">
        <f t="shared" si="21"/>
        <v>17</v>
      </c>
      <c r="O54" s="8">
        <f t="shared" si="22"/>
        <v>17</v>
      </c>
      <c r="Q54" s="9">
        <f t="shared" si="53"/>
        <v>20.5</v>
      </c>
      <c r="R54" s="9">
        <f t="shared" si="54"/>
        <v>24</v>
      </c>
      <c r="T54" s="20">
        <f t="shared" si="15"/>
        <v>0.17083333333333334</v>
      </c>
      <c r="V54" s="20">
        <f t="shared" si="12"/>
        <v>1.89625</v>
      </c>
      <c r="X54" s="21">
        <f t="shared" si="16"/>
        <v>24.609975829488029</v>
      </c>
      <c r="AC54" s="28">
        <f t="shared" si="47"/>
        <v>0</v>
      </c>
    </row>
    <row r="55" spans="1:30" x14ac:dyDescent="0.25">
      <c r="A55" s="14">
        <v>1</v>
      </c>
      <c r="B55" s="4" t="s">
        <v>35</v>
      </c>
      <c r="C55" s="5">
        <f t="shared" si="0"/>
        <v>1.425</v>
      </c>
      <c r="D55" s="6">
        <v>3</v>
      </c>
      <c r="E55" s="6">
        <v>2</v>
      </c>
      <c r="F55" s="6">
        <v>0.4</v>
      </c>
      <c r="G55" s="6">
        <v>0.3</v>
      </c>
      <c r="H55" s="6"/>
      <c r="I55" s="6">
        <v>0</v>
      </c>
      <c r="J55" s="7"/>
      <c r="K55" s="5">
        <f t="shared" si="18"/>
        <v>1.425</v>
      </c>
      <c r="L55" s="8">
        <f t="shared" si="19"/>
        <v>3</v>
      </c>
      <c r="M55" s="8">
        <f t="shared" si="20"/>
        <v>2</v>
      </c>
      <c r="N55" s="8">
        <f t="shared" si="21"/>
        <v>0.4</v>
      </c>
      <c r="O55" s="8">
        <f t="shared" si="22"/>
        <v>0.3</v>
      </c>
      <c r="Q55" s="9">
        <f t="shared" si="53"/>
        <v>1.425</v>
      </c>
      <c r="R55" s="9">
        <f t="shared" si="54"/>
        <v>3</v>
      </c>
      <c r="T55" s="20">
        <f t="shared" si="15"/>
        <v>1.1875E-2</v>
      </c>
      <c r="V55" s="20">
        <f t="shared" si="12"/>
        <v>0.1318125</v>
      </c>
      <c r="X55" s="21">
        <f t="shared" si="16"/>
        <v>354.03824877509089</v>
      </c>
      <c r="AC55" s="28">
        <f t="shared" si="47"/>
        <v>0</v>
      </c>
    </row>
    <row r="56" spans="1:30" x14ac:dyDescent="0.25">
      <c r="A56" s="14">
        <v>1</v>
      </c>
      <c r="B56" s="4" t="s">
        <v>36</v>
      </c>
      <c r="C56" s="5">
        <f t="shared" si="0"/>
        <v>50</v>
      </c>
      <c r="D56" s="6">
        <v>50</v>
      </c>
      <c r="E56" s="6">
        <v>50</v>
      </c>
      <c r="F56" s="6">
        <v>50</v>
      </c>
      <c r="G56" s="6">
        <v>50</v>
      </c>
      <c r="H56" s="6"/>
      <c r="I56" s="6">
        <v>0</v>
      </c>
      <c r="J56" s="7"/>
      <c r="K56" s="5">
        <f t="shared" si="18"/>
        <v>50</v>
      </c>
      <c r="L56" s="8">
        <f t="shared" si="19"/>
        <v>50</v>
      </c>
      <c r="M56" s="8">
        <f t="shared" si="20"/>
        <v>50</v>
      </c>
      <c r="N56" s="8">
        <f t="shared" si="21"/>
        <v>50</v>
      </c>
      <c r="O56" s="8">
        <f t="shared" si="22"/>
        <v>50</v>
      </c>
      <c r="Q56" s="9">
        <f t="shared" si="53"/>
        <v>50</v>
      </c>
      <c r="R56" s="9">
        <f t="shared" si="54"/>
        <v>50</v>
      </c>
      <c r="T56" s="20">
        <f t="shared" si="15"/>
        <v>0.41666666666666669</v>
      </c>
      <c r="V56" s="20">
        <f t="shared" si="12"/>
        <v>4.625</v>
      </c>
      <c r="X56" s="21">
        <f t="shared" si="16"/>
        <v>10.090090090090092</v>
      </c>
      <c r="AC56" s="28">
        <f t="shared" si="47"/>
        <v>0</v>
      </c>
    </row>
    <row r="57" spans="1:30" ht="15.75" thickBot="1" x14ac:dyDescent="0.3">
      <c r="A57" s="14">
        <v>1</v>
      </c>
      <c r="B57" s="4" t="s">
        <v>37</v>
      </c>
      <c r="C57" s="5">
        <f t="shared" si="0"/>
        <v>98</v>
      </c>
      <c r="D57" s="6">
        <v>98</v>
      </c>
      <c r="E57" s="6">
        <v>98</v>
      </c>
      <c r="F57" s="6">
        <v>98</v>
      </c>
      <c r="G57" s="6">
        <v>98</v>
      </c>
      <c r="H57" s="6"/>
      <c r="I57" s="6">
        <v>0</v>
      </c>
      <c r="J57" s="7"/>
      <c r="K57" s="5">
        <f t="shared" si="18"/>
        <v>98</v>
      </c>
      <c r="L57" s="8">
        <f t="shared" si="19"/>
        <v>98</v>
      </c>
      <c r="M57" s="8">
        <f t="shared" si="20"/>
        <v>98</v>
      </c>
      <c r="N57" s="8">
        <f t="shared" si="21"/>
        <v>98</v>
      </c>
      <c r="O57" s="8">
        <f t="shared" si="22"/>
        <v>98</v>
      </c>
      <c r="Q57" s="9">
        <f t="shared" si="53"/>
        <v>98</v>
      </c>
      <c r="R57" s="9">
        <f t="shared" si="54"/>
        <v>98</v>
      </c>
      <c r="T57" s="20">
        <f t="shared" si="15"/>
        <v>0.81666666666666665</v>
      </c>
      <c r="V57" s="20">
        <f t="shared" si="12"/>
        <v>9.0649999999999995</v>
      </c>
      <c r="X57" s="21">
        <f t="shared" si="16"/>
        <v>5.148005148005149</v>
      </c>
      <c r="AC57" s="28">
        <f t="shared" si="47"/>
        <v>0</v>
      </c>
    </row>
    <row r="58" spans="1:30" x14ac:dyDescent="0.25">
      <c r="A58" s="14"/>
      <c r="B58" s="4"/>
      <c r="C58" s="5" t="str">
        <f t="shared" si="0"/>
        <v/>
      </c>
      <c r="D58" s="6"/>
      <c r="E58" s="6"/>
      <c r="F58" s="6"/>
      <c r="G58" s="6"/>
      <c r="H58" s="6"/>
      <c r="I58" s="6"/>
      <c r="J58" s="7"/>
      <c r="K58" s="5" t="str">
        <f t="shared" si="18"/>
        <v/>
      </c>
      <c r="L58" s="8" t="str">
        <f t="shared" si="19"/>
        <v/>
      </c>
      <c r="M58" s="8" t="str">
        <f t="shared" si="20"/>
        <v/>
      </c>
      <c r="N58" s="8" t="str">
        <f t="shared" si="21"/>
        <v/>
      </c>
      <c r="O58" s="8" t="str">
        <f t="shared" si="22"/>
        <v/>
      </c>
      <c r="Q58" s="9" t="str">
        <f t="shared" si="13"/>
        <v/>
      </c>
      <c r="R58" s="9" t="str">
        <f t="shared" si="14"/>
        <v/>
      </c>
      <c r="T58" s="20" t="str">
        <f t="shared" si="15"/>
        <v/>
      </c>
      <c r="V58" s="20" t="str">
        <f t="shared" si="12"/>
        <v/>
      </c>
      <c r="X58" s="21" t="str">
        <f t="shared" si="16"/>
        <v/>
      </c>
      <c r="AC58" s="28" t="str">
        <f t="shared" si="47"/>
        <v/>
      </c>
      <c r="AD58" s="30" t="s">
        <v>48</v>
      </c>
    </row>
    <row r="59" spans="1:30" ht="15.75" thickBot="1" x14ac:dyDescent="0.3">
      <c r="Q59" s="10">
        <f>SUM(Q8:Q58)</f>
        <v>1035.9274999999998</v>
      </c>
      <c r="R59" s="10">
        <f>SUM(R8:R58)</f>
        <v>1116.0900000000001</v>
      </c>
      <c r="T59" s="20" t="str">
        <f t="shared" si="15"/>
        <v/>
      </c>
      <c r="V59" s="20" t="str">
        <f t="shared" si="12"/>
        <v/>
      </c>
      <c r="X59" s="21" t="str">
        <f t="shared" si="16"/>
        <v/>
      </c>
      <c r="Z59" s="28">
        <f>SUM(Z5:Z58)</f>
        <v>62.720395833333328</v>
      </c>
      <c r="AC59" s="28">
        <f>SUM(AC5:AC58)</f>
        <v>62.720395833333328</v>
      </c>
      <c r="AD59" s="29">
        <f>IF(I57&lt;&gt;"",((($X$3*25)/60)*0.8)/AC59,"")</f>
        <v>0.74404292330478639</v>
      </c>
    </row>
    <row r="61" spans="1:30" x14ac:dyDescent="0.25">
      <c r="AC61" s="28"/>
    </row>
  </sheetData>
  <pageMargins left="0.7" right="0.7" top="0.75" bottom="0.75" header="0.3" footer="0.3"/>
  <pageSetup scale="77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Power Usage</vt:lpstr>
      <vt:lpstr>'Power Usage'!Print_Area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dow4</dc:creator>
  <cp:lastModifiedBy>dow4</cp:lastModifiedBy>
  <cp:lastPrinted>2019-10-10T01:43:02Z</cp:lastPrinted>
  <dcterms:created xsi:type="dcterms:W3CDTF">2019-06-07T16:10:17Z</dcterms:created>
  <dcterms:modified xsi:type="dcterms:W3CDTF">2022-08-13T18:13:56Z</dcterms:modified>
</cp:coreProperties>
</file>