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bobrohr/Desktop/"/>
    </mc:Choice>
  </mc:AlternateContent>
  <xr:revisionPtr revIDLastSave="0" documentId="8_{6E24B78F-1F4C-5949-8C38-7C46E4813BC3}" xr6:coauthVersionLast="47" xr6:coauthVersionMax="47" xr10:uidLastSave="{00000000-0000-0000-0000-000000000000}"/>
  <bookViews>
    <workbookView xWindow="28800" yWindow="500" windowWidth="29040" windowHeight="16440" xr2:uid="{00000000-000D-0000-FFFF-FFFF00000000}"/>
  </bookViews>
  <sheets>
    <sheet name="Cv Calcs" sheetId="1" r:id="rId1"/>
    <sheet name="curves" sheetId="2" r:id="rId2"/>
    <sheet name="velocity calc" sheetId="3" r:id="rId3"/>
    <sheet name="Sheet3" sheetId="4" r:id="rId4"/>
    <sheet name="Shee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huqZNpVDicjKN/YatdGURmVrJbnQ=="/>
    </ext>
  </extLst>
</workbook>
</file>

<file path=xl/calcChain.xml><?xml version="1.0" encoding="utf-8"?>
<calcChain xmlns="http://schemas.openxmlformats.org/spreadsheetml/2006/main">
  <c r="N23" i="1" l="1"/>
  <c r="O23" i="1" s="1"/>
  <c r="N22" i="1"/>
  <c r="O22" i="1" s="1"/>
  <c r="N21" i="1"/>
  <c r="O21" i="1" s="1"/>
  <c r="N20" i="1"/>
  <c r="O20" i="1" s="1"/>
  <c r="I22" i="1"/>
  <c r="J22" i="1" s="1"/>
  <c r="I21" i="1"/>
  <c r="J21" i="1" s="1"/>
  <c r="I20" i="1"/>
  <c r="J20" i="1" s="1"/>
  <c r="P4" i="3"/>
  <c r="P7" i="3" s="1"/>
  <c r="O4" i="3"/>
  <c r="O7" i="3" s="1"/>
  <c r="N4" i="3"/>
  <c r="N7" i="3" s="1"/>
  <c r="M4" i="3"/>
  <c r="M7" i="3" s="1"/>
  <c r="L4" i="3"/>
  <c r="L7" i="3" s="1"/>
  <c r="K4" i="3"/>
  <c r="K7" i="3" s="1"/>
  <c r="J4" i="3"/>
  <c r="J7" i="3" s="1"/>
  <c r="I4" i="3"/>
  <c r="I7" i="3" s="1"/>
  <c r="H4" i="3"/>
  <c r="H7" i="3" s="1"/>
  <c r="G4" i="3"/>
  <c r="G7" i="3" s="1"/>
  <c r="F4" i="3"/>
  <c r="F7" i="3" s="1"/>
  <c r="E4" i="3"/>
  <c r="E7" i="3" s="1"/>
  <c r="D4" i="3"/>
  <c r="D7" i="3" s="1"/>
  <c r="C4" i="3"/>
  <c r="C7" i="3" s="1"/>
  <c r="B4" i="3"/>
  <c r="B7" i="3" s="1"/>
  <c r="G54" i="2"/>
  <c r="C42" i="2"/>
  <c r="B42" i="2"/>
  <c r="C41" i="2"/>
  <c r="B41" i="2"/>
  <c r="C40" i="2"/>
  <c r="B40" i="2"/>
  <c r="G39" i="2"/>
  <c r="C39" i="2"/>
  <c r="B39" i="2"/>
  <c r="H39" i="2" s="1"/>
  <c r="G38" i="2"/>
  <c r="C38" i="2"/>
  <c r="B38" i="2"/>
  <c r="H38" i="2" s="1"/>
  <c r="G37" i="2"/>
  <c r="H37" i="2" s="1"/>
  <c r="C37" i="2"/>
  <c r="B37" i="2"/>
  <c r="G36" i="2"/>
  <c r="C36" i="2"/>
  <c r="B36" i="2"/>
  <c r="H36" i="2" s="1"/>
  <c r="G35" i="2"/>
  <c r="C35" i="2"/>
  <c r="B35" i="2"/>
  <c r="H35" i="2" s="1"/>
  <c r="G34" i="2"/>
  <c r="H34" i="2" s="1"/>
  <c r="C34" i="2"/>
  <c r="B34" i="2"/>
  <c r="G33" i="2"/>
  <c r="C33" i="2"/>
  <c r="B33" i="2"/>
  <c r="H33" i="2" s="1"/>
  <c r="G32" i="2"/>
  <c r="C32" i="2"/>
  <c r="B32" i="2"/>
  <c r="H32" i="2" s="1"/>
  <c r="G31" i="2"/>
  <c r="H31" i="2" s="1"/>
  <c r="C31" i="2"/>
  <c r="B31" i="2"/>
  <c r="G30" i="2"/>
  <c r="C30" i="2"/>
  <c r="B30" i="2"/>
  <c r="H30" i="2" s="1"/>
  <c r="G29" i="2"/>
  <c r="C29" i="2"/>
  <c r="B29" i="2"/>
  <c r="H29" i="2" s="1"/>
  <c r="G28" i="2"/>
  <c r="H28" i="2" s="1"/>
  <c r="C28" i="2"/>
  <c r="B28" i="2"/>
  <c r="G27" i="2"/>
  <c r="C27" i="2"/>
  <c r="B27" i="2"/>
  <c r="H27" i="2" s="1"/>
  <c r="G26" i="2"/>
  <c r="C26" i="2"/>
  <c r="B26" i="2"/>
  <c r="H26" i="2" s="1"/>
  <c r="G25" i="2"/>
  <c r="H25" i="2" s="1"/>
  <c r="C25" i="2"/>
  <c r="B25" i="2"/>
  <c r="G24" i="2"/>
  <c r="C24" i="2"/>
  <c r="B24" i="2"/>
  <c r="H24" i="2" s="1"/>
  <c r="G23" i="2"/>
  <c r="C23" i="2"/>
  <c r="B23" i="2"/>
  <c r="H23" i="2" s="1"/>
  <c r="G22" i="2"/>
  <c r="H22" i="2" s="1"/>
  <c r="C22" i="2"/>
  <c r="B22" i="2"/>
  <c r="H10" i="2"/>
  <c r="E10" i="2"/>
  <c r="B10" i="2"/>
  <c r="C21" i="1"/>
  <c r="D21" i="1" s="1"/>
  <c r="C20" i="1"/>
  <c r="D20" i="1" s="1"/>
  <c r="H10" i="1"/>
  <c r="H11" i="1" s="1"/>
  <c r="E10" i="1"/>
  <c r="B10" i="1"/>
  <c r="J23" i="1" l="1"/>
  <c r="J25" i="1" s="1"/>
  <c r="O24" i="1"/>
  <c r="O25" i="1" s="1"/>
  <c r="D23" i="1"/>
  <c r="D25" i="1" l="1"/>
</calcChain>
</file>

<file path=xl/sharedStrings.xml><?xml version="1.0" encoding="utf-8"?>
<sst xmlns="http://schemas.openxmlformats.org/spreadsheetml/2006/main" count="85" uniqueCount="40">
  <si>
    <t>To Find Cv</t>
  </si>
  <si>
    <t>To Find Flow</t>
  </si>
  <si>
    <t>To Find PSI Drop</t>
  </si>
  <si>
    <t>Known values</t>
  </si>
  <si>
    <t>Delta P (PSI)</t>
  </si>
  <si>
    <t>Cv</t>
  </si>
  <si>
    <t>Flow (GPM)</t>
  </si>
  <si>
    <t>Flow</t>
  </si>
  <si>
    <t>Calculated Value</t>
  </si>
  <si>
    <t>Cv &gt;&gt;&gt;&gt;&gt;&gt;&gt;&gt;&gt;&gt;</t>
  </si>
  <si>
    <t>Flow (GPM) &gt;&gt;&gt;&gt;&gt;&gt;&gt;</t>
  </si>
  <si>
    <t>Delta P (PSI) &gt;&gt;&gt;&gt;&gt;&gt;&gt;&gt;</t>
  </si>
  <si>
    <t>Feet of head &gt;&gt;&gt;&gt;&gt;&gt;&gt;&gt;</t>
  </si>
  <si>
    <t>Enter Cv Values</t>
  </si>
  <si>
    <t>Squared</t>
  </si>
  <si>
    <t>Inversed</t>
  </si>
  <si>
    <t>Cv #1 =</t>
  </si>
  <si>
    <t>Cv #2 =</t>
  </si>
  <si>
    <t>Total Cv &gt;&gt;</t>
  </si>
  <si>
    <t>663 Manifold Total Cv &gt;&gt;&gt;&gt;&gt;&gt;&gt;&gt;&gt;</t>
  </si>
  <si>
    <t>668 Manifold Total Cv &gt;&gt;&gt;&gt;&gt;&gt;&gt;&gt;&gt;</t>
  </si>
  <si>
    <t>IPEX manifold with flowmeter Cv &gt;&gt;</t>
  </si>
  <si>
    <t>Enter Cv Value below</t>
  </si>
  <si>
    <t>Head loss</t>
  </si>
  <si>
    <t>GPM</t>
  </si>
  <si>
    <t>Ft/100 ft</t>
  </si>
  <si>
    <t>PSID of pipe</t>
  </si>
  <si>
    <t>Eq Ft of Pipe</t>
  </si>
  <si>
    <t>Nominal Pipe Diameter (reference) &gt;&gt;&gt;&gt;&gt;</t>
  </si>
  <si>
    <t>Inside pipe diameter (schedule 40)</t>
  </si>
  <si>
    <t>Area of pipe (sq in)</t>
  </si>
  <si>
    <t>Flow rate (GPM)</t>
  </si>
  <si>
    <t>Calculated velocity (ft/sec)</t>
  </si>
  <si>
    <t>http://www.1728.com/flowrate.htm</t>
  </si>
  <si>
    <t>&lt;&lt;&lt; reference web page to check calculations</t>
  </si>
  <si>
    <t>Cv #3 =</t>
  </si>
  <si>
    <t>3 Cv in series</t>
  </si>
  <si>
    <t>2 Cv in series</t>
  </si>
  <si>
    <t>4 Cv in series</t>
  </si>
  <si>
    <t xml:space="preserve">Cv #4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</si>
</sst>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0"/>
      <color rgb="FF000000"/>
      <name val="Arial"/>
    </font>
    <font>
      <b/>
      <sz val="14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u/>
      <sz val="10"/>
      <color theme="10"/>
      <name val="Arial"/>
      <family val="2"/>
    </font>
    <font>
      <b/>
      <sz val="2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0" xfId="0" applyFont="1"/>
    <xf numFmtId="0" fontId="3" fillId="2" borderId="7" xfId="0" applyFont="1" applyFill="1" applyBorder="1"/>
    <xf numFmtId="0" fontId="4" fillId="2" borderId="7" xfId="0" applyFont="1" applyFill="1" applyBorder="1"/>
    <xf numFmtId="0" fontId="5" fillId="0" borderId="3" xfId="0" applyFont="1" applyBorder="1"/>
    <xf numFmtId="2" fontId="5" fillId="0" borderId="4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5" fillId="0" borderId="8" xfId="0" applyFont="1" applyBorder="1"/>
    <xf numFmtId="2" fontId="5" fillId="0" borderId="9" xfId="0" applyNumberFormat="1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4" fillId="2" borderId="10" xfId="0" applyFont="1" applyFill="1" applyBorder="1"/>
    <xf numFmtId="2" fontId="3" fillId="0" borderId="0" xfId="0" applyNumberFormat="1" applyFont="1"/>
    <xf numFmtId="2" fontId="5" fillId="0" borderId="0" xfId="0" applyNumberFormat="1" applyFont="1"/>
    <xf numFmtId="0" fontId="3" fillId="0" borderId="0" xfId="0" applyFont="1" applyAlignment="1">
      <alignment horizontal="right"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1" fontId="3" fillId="0" borderId="0" xfId="0" applyNumberFormat="1" applyFont="1"/>
    <xf numFmtId="0" fontId="3" fillId="2" borderId="10" xfId="0" applyFont="1" applyFill="1" applyBorder="1"/>
    <xf numFmtId="2" fontId="3" fillId="2" borderId="10" xfId="0" applyNumberFormat="1" applyFont="1" applyFill="1" applyBorder="1"/>
    <xf numFmtId="0" fontId="7" fillId="0" borderId="0" xfId="0" applyFont="1"/>
    <xf numFmtId="0" fontId="8" fillId="0" borderId="0" xfId="0" applyFont="1"/>
    <xf numFmtId="0" fontId="6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10" xfId="0" applyFont="1" applyBorder="1"/>
    <xf numFmtId="0" fontId="3" fillId="0" borderId="15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6" fillId="0" borderId="15" xfId="0" applyFont="1" applyBorder="1"/>
    <xf numFmtId="2" fontId="3" fillId="0" borderId="10" xfId="0" applyNumberFormat="1" applyFont="1" applyBorder="1"/>
    <xf numFmtId="0" fontId="0" fillId="0" borderId="10" xfId="0" applyBorder="1"/>
    <xf numFmtId="0" fontId="3" fillId="0" borderId="10" xfId="0" applyFont="1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5" fillId="0" borderId="17" xfId="0" applyFont="1" applyBorder="1" applyAlignment="1">
      <alignment horizontal="right"/>
    </xf>
    <xf numFmtId="2" fontId="5" fillId="0" borderId="18" xfId="0" applyNumberFormat="1" applyFont="1" applyBorder="1"/>
    <xf numFmtId="0" fontId="2" fillId="2" borderId="10" xfId="0" applyFont="1" applyFill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</a:defRPr>
            </a:pPr>
            <a:r>
              <a:rPr sz="1000" b="0" i="0">
                <a:solidFill>
                  <a:srgbClr val="000000"/>
                </a:solidFill>
                <a:latin typeface="+mn-lt"/>
              </a:rPr>
              <a:t>NA546350A
Flow vs. Pressure Drop</a:t>
            </a:r>
          </a:p>
        </c:rich>
      </c:tx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curves!$A$21:$A$42</c:f>
              <c:numCache>
                <c:formatCode>General</c:formatCode>
                <c:ptCount val="22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  <c:pt idx="17">
                  <c:v>4250</c:v>
                </c:pt>
                <c:pt idx="18">
                  <c:v>4500</c:v>
                </c:pt>
                <c:pt idx="19">
                  <c:v>4750</c:v>
                </c:pt>
                <c:pt idx="20">
                  <c:v>5000</c:v>
                </c:pt>
                <c:pt idx="21">
                  <c:v>5250</c:v>
                </c:pt>
              </c:numCache>
            </c:numRef>
          </c:xVal>
          <c:yVal>
            <c:numRef>
              <c:f>curves!$B$21:$B$42</c:f>
              <c:numCache>
                <c:formatCode>0.000</c:formatCode>
                <c:ptCount val="22"/>
                <c:pt idx="0">
                  <c:v>0</c:v>
                </c:pt>
                <c:pt idx="1">
                  <c:v>1.6153673384096356E-2</c:v>
                </c:pt>
                <c:pt idx="2">
                  <c:v>6.4614693536385423E-2</c:v>
                </c:pt>
                <c:pt idx="3">
                  <c:v>0.14538306045686725</c:v>
                </c:pt>
                <c:pt idx="4">
                  <c:v>0.25845877414554169</c:v>
                </c:pt>
                <c:pt idx="5">
                  <c:v>0.40384183460240897</c:v>
                </c:pt>
                <c:pt idx="6">
                  <c:v>0.58153224182746899</c:v>
                </c:pt>
                <c:pt idx="7">
                  <c:v>0.7915299958207217</c:v>
                </c:pt>
                <c:pt idx="8">
                  <c:v>1.0338350965821668</c:v>
                </c:pt>
                <c:pt idx="9">
                  <c:v>1.3084475441118053</c:v>
                </c:pt>
                <c:pt idx="10">
                  <c:v>1.6153673384096359</c:v>
                </c:pt>
                <c:pt idx="11">
                  <c:v>1.9545944794756598</c:v>
                </c:pt>
                <c:pt idx="12">
                  <c:v>2.326128967309876</c:v>
                </c:pt>
                <c:pt idx="13">
                  <c:v>2.7299708019122844</c:v>
                </c:pt>
                <c:pt idx="14">
                  <c:v>3.1661199832828868</c:v>
                </c:pt>
                <c:pt idx="15">
                  <c:v>3.6345765114216806</c:v>
                </c:pt>
                <c:pt idx="16">
                  <c:v>4.1353403863286671</c:v>
                </c:pt>
                <c:pt idx="17">
                  <c:v>4.668411608003848</c:v>
                </c:pt>
                <c:pt idx="18">
                  <c:v>5.2337901764472212</c:v>
                </c:pt>
                <c:pt idx="19">
                  <c:v>5.8314760916587849</c:v>
                </c:pt>
                <c:pt idx="20">
                  <c:v>6.4614693536385435</c:v>
                </c:pt>
                <c:pt idx="21">
                  <c:v>7.1237699623864952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A39-408B-98B7-99B9DA671621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curves!$A$21:$A$42</c:f>
              <c:numCache>
                <c:formatCode>General</c:formatCode>
                <c:ptCount val="22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  <c:pt idx="17">
                  <c:v>4250</c:v>
                </c:pt>
                <c:pt idx="18">
                  <c:v>4500</c:v>
                </c:pt>
                <c:pt idx="19">
                  <c:v>4750</c:v>
                </c:pt>
                <c:pt idx="20">
                  <c:v>5000</c:v>
                </c:pt>
                <c:pt idx="21">
                  <c:v>5250</c:v>
                </c:pt>
              </c:numCache>
            </c:numRef>
          </c:xVal>
          <c:yVal>
            <c:numRef>
              <c:f>curves!$C$21:$C$42</c:f>
              <c:numCache>
                <c:formatCode>0.00</c:formatCode>
                <c:ptCount val="22"/>
                <c:pt idx="0" formatCode="General">
                  <c:v>0</c:v>
                </c:pt>
                <c:pt idx="1">
                  <c:v>1.6153673384096356E-2</c:v>
                </c:pt>
                <c:pt idx="2">
                  <c:v>6.4614693536385423E-2</c:v>
                </c:pt>
                <c:pt idx="3">
                  <c:v>0.14538306045686725</c:v>
                </c:pt>
                <c:pt idx="4">
                  <c:v>0.25845877414554169</c:v>
                </c:pt>
                <c:pt idx="5">
                  <c:v>0.40384183460240897</c:v>
                </c:pt>
                <c:pt idx="6">
                  <c:v>0.58153224182746899</c:v>
                </c:pt>
                <c:pt idx="7">
                  <c:v>0.7915299958207217</c:v>
                </c:pt>
                <c:pt idx="8">
                  <c:v>1.0338350965821668</c:v>
                </c:pt>
                <c:pt idx="9">
                  <c:v>1.3084475441118053</c:v>
                </c:pt>
                <c:pt idx="10">
                  <c:v>1.6153673384096359</c:v>
                </c:pt>
                <c:pt idx="11">
                  <c:v>1.9545944794756598</c:v>
                </c:pt>
                <c:pt idx="12">
                  <c:v>2.326128967309876</c:v>
                </c:pt>
                <c:pt idx="13">
                  <c:v>2.7299708019122844</c:v>
                </c:pt>
                <c:pt idx="14">
                  <c:v>3.1661199832828868</c:v>
                </c:pt>
                <c:pt idx="15">
                  <c:v>3.6345765114216806</c:v>
                </c:pt>
                <c:pt idx="16">
                  <c:v>4.1353403863286671</c:v>
                </c:pt>
                <c:pt idx="17">
                  <c:v>4.668411608003848</c:v>
                </c:pt>
                <c:pt idx="18">
                  <c:v>5.2337901764472212</c:v>
                </c:pt>
                <c:pt idx="19">
                  <c:v>5.8314760916587849</c:v>
                </c:pt>
                <c:pt idx="20">
                  <c:v>6.4614693536385435</c:v>
                </c:pt>
                <c:pt idx="21">
                  <c:v>7.1237699623864952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A39-408B-98B7-99B9DA671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8408624"/>
        <c:axId val="822025340"/>
      </c:scatterChart>
      <c:valAx>
        <c:axId val="1638408624"/>
        <c:scaling>
          <c:orientation val="minMax"/>
          <c:max val="500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1" i="0">
                    <a:solidFill>
                      <a:srgbClr val="000000"/>
                    </a:solidFill>
                    <a:latin typeface="+mn-lt"/>
                  </a:rPr>
                  <a:t>Flow (GPM)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822025340"/>
        <c:crosses val="autoZero"/>
        <c:crossBetween val="midCat"/>
      </c:valAx>
      <c:valAx>
        <c:axId val="822025340"/>
        <c:scaling>
          <c:orientation val="minMax"/>
          <c:max val="7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1" i="0">
                    <a:solidFill>
                      <a:srgbClr val="000000"/>
                    </a:solidFill>
                    <a:latin typeface="+mn-lt"/>
                  </a:rPr>
                  <a:t>Pressure Drop (PSI)</a:t>
                </a:r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638408624"/>
        <c:crosses val="autoZero"/>
        <c:crossBetween val="midCat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curves!$H$20</c:f>
              <c:strCache>
                <c:ptCount val="1"/>
                <c:pt idx="0">
                  <c:v>Eq Ft of Pipe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curves!$A$21:$A$39</c:f>
              <c:numCache>
                <c:formatCode>General</c:formatCode>
                <c:ptCount val="19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  <c:pt idx="17">
                  <c:v>4250</c:v>
                </c:pt>
                <c:pt idx="18">
                  <c:v>4500</c:v>
                </c:pt>
              </c:numCache>
            </c:numRef>
          </c:xVal>
          <c:yVal>
            <c:numRef>
              <c:f>curves!$H$21:$H$39</c:f>
              <c:numCache>
                <c:formatCode>0.0</c:formatCode>
                <c:ptCount val="19"/>
                <c:pt idx="0">
                  <c:v>0.01</c:v>
                </c:pt>
                <c:pt idx="1">
                  <c:v>8.5378823383173117</c:v>
                </c:pt>
                <c:pt idx="2">
                  <c:v>10.435189524610049</c:v>
                </c:pt>
                <c:pt idx="3">
                  <c:v>11.618561532555521</c:v>
                </c:pt>
                <c:pt idx="4">
                  <c:v>12.496193692672326</c:v>
                </c:pt>
                <c:pt idx="5">
                  <c:v>13.209100664063357</c:v>
                </c:pt>
                <c:pt idx="6">
                  <c:v>13.800005738667986</c:v>
                </c:pt>
                <c:pt idx="7">
                  <c:v>14.313899161284708</c:v>
                </c:pt>
                <c:pt idx="8">
                  <c:v>14.768228909521838</c:v>
                </c:pt>
                <c:pt idx="9">
                  <c:v>15.168999328894772</c:v>
                </c:pt>
                <c:pt idx="10">
                  <c:v>15.529839722445715</c:v>
                </c:pt>
                <c:pt idx="11">
                  <c:v>15.860322948081434</c:v>
                </c:pt>
                <c:pt idx="12">
                  <c:v>16.162540333306996</c:v>
                </c:pt>
                <c:pt idx="13">
                  <c:v>16.443328947870381</c:v>
                </c:pt>
                <c:pt idx="14">
                  <c:v>16.707669000600983</c:v>
                </c:pt>
                <c:pt idx="15">
                  <c:v>16.952473956947735</c:v>
                </c:pt>
                <c:pt idx="16">
                  <c:v>17.182545409827803</c:v>
                </c:pt>
                <c:pt idx="17">
                  <c:v>17.401460460657635</c:v>
                </c:pt>
                <c:pt idx="18">
                  <c:v>17.60683503761777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639-4A55-A955-B4C2AC407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4672019"/>
        <c:axId val="1107132126"/>
      </c:scatterChart>
      <c:valAx>
        <c:axId val="210467201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1" i="0">
                    <a:solidFill>
                      <a:srgbClr val="000000"/>
                    </a:solidFill>
                    <a:latin typeface="+mn-lt"/>
                  </a:rPr>
                  <a:t>Flow (GPM)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07132126"/>
        <c:crosses val="autoZero"/>
        <c:crossBetween val="midCat"/>
      </c:valAx>
      <c:valAx>
        <c:axId val="11071321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10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0" i="0">
                    <a:solidFill>
                      <a:srgbClr val="000000"/>
                    </a:solidFill>
                    <a:latin typeface="+mn-lt"/>
                  </a:rPr>
                  <a:t>Equivalent Feet of Head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104672019"/>
        <c:crosses val="autoZero"/>
        <c:crossBetween val="midCat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38100</xdr:colOff>
      <xdr:row>16</xdr:row>
      <xdr:rowOff>0</xdr:rowOff>
    </xdr:from>
    <xdr:ext cx="6400800" cy="4591050"/>
    <xdr:graphicFrame macro="">
      <xdr:nvGraphicFramePr>
        <xdr:cNvPr id="1545962120" name="Chart 1" descr="Chart 0">
          <a:extLst>
            <a:ext uri="{FF2B5EF4-FFF2-40B4-BE49-F238E27FC236}">
              <a16:creationId xmlns:a16="http://schemas.microsoft.com/office/drawing/2014/main" id="{00000000-0008-0000-0100-0000888225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11</xdr:col>
      <xdr:colOff>0</xdr:colOff>
      <xdr:row>46</xdr:row>
      <xdr:rowOff>0</xdr:rowOff>
    </xdr:from>
    <xdr:ext cx="6400800" cy="4267200"/>
    <xdr:graphicFrame macro="">
      <xdr:nvGraphicFramePr>
        <xdr:cNvPr id="1589764364" name="Chart 2" descr="Chart 1">
          <a:extLst>
            <a:ext uri="{FF2B5EF4-FFF2-40B4-BE49-F238E27FC236}">
              <a16:creationId xmlns:a16="http://schemas.microsoft.com/office/drawing/2014/main" id="{00000000-0008-0000-0100-00000CE1C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12</xdr:col>
      <xdr:colOff>200025</xdr:colOff>
      <xdr:row>16</xdr:row>
      <xdr:rowOff>66675</xdr:rowOff>
    </xdr:from>
    <xdr:ext cx="1447800" cy="5905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4382750" cy="7372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1728.com/flowrat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workbookViewId="0">
      <selection activeCell="H21" sqref="H21"/>
    </sheetView>
  </sheetViews>
  <sheetFormatPr baseColWidth="10" defaultColWidth="14.5" defaultRowHeight="15" customHeight="1" x14ac:dyDescent="0.15"/>
  <cols>
    <col min="1" max="2" width="15.33203125" customWidth="1"/>
    <col min="3" max="3" width="8" customWidth="1"/>
    <col min="4" max="4" width="19.6640625" customWidth="1"/>
    <col min="5" max="6" width="8" customWidth="1"/>
    <col min="7" max="7" width="21.5" customWidth="1"/>
    <col min="8" max="9" width="8" customWidth="1"/>
    <col min="10" max="10" width="13" customWidth="1"/>
    <col min="11" max="11" width="8" customWidth="1"/>
    <col min="12" max="12" width="11.5" bestFit="1" customWidth="1"/>
    <col min="13" max="13" width="13.1640625" bestFit="1" customWidth="1"/>
    <col min="14" max="14" width="17.5" customWidth="1"/>
    <col min="15" max="15" width="16.83203125" customWidth="1"/>
    <col min="16" max="26" width="8" customWidth="1"/>
  </cols>
  <sheetData>
    <row r="1" spans="1:8" ht="13.5" customHeight="1" x14ac:dyDescent="0.15"/>
    <row r="2" spans="1:8" ht="18" customHeight="1" x14ac:dyDescent="0.2">
      <c r="A2" s="46" t="s">
        <v>0</v>
      </c>
      <c r="B2" s="47"/>
      <c r="C2" s="1"/>
      <c r="D2" s="46" t="s">
        <v>1</v>
      </c>
      <c r="E2" s="47"/>
      <c r="F2" s="1"/>
      <c r="G2" s="46" t="s">
        <v>2</v>
      </c>
      <c r="H2" s="47"/>
    </row>
    <row r="3" spans="1:8" ht="12.75" customHeight="1" x14ac:dyDescent="0.15">
      <c r="A3" s="2"/>
      <c r="B3" s="3"/>
      <c r="D3" s="2"/>
      <c r="E3" s="3"/>
      <c r="G3" s="2"/>
      <c r="H3" s="3"/>
    </row>
    <row r="4" spans="1:8" ht="12.75" customHeight="1" x14ac:dyDescent="0.15">
      <c r="A4" s="2"/>
      <c r="B4" s="3"/>
      <c r="D4" s="2"/>
      <c r="E4" s="3"/>
      <c r="G4" s="2"/>
      <c r="H4" s="3"/>
    </row>
    <row r="5" spans="1:8" ht="13.5" customHeight="1" x14ac:dyDescent="0.15">
      <c r="A5" s="4" t="s">
        <v>3</v>
      </c>
      <c r="B5" s="5"/>
      <c r="C5" s="6"/>
      <c r="D5" s="4" t="s">
        <v>3</v>
      </c>
      <c r="E5" s="5"/>
      <c r="F5" s="6"/>
      <c r="G5" s="4" t="s">
        <v>3</v>
      </c>
      <c r="H5" s="5"/>
    </row>
    <row r="6" spans="1:8" ht="12.75" customHeight="1" x14ac:dyDescent="0.15">
      <c r="A6" s="2" t="s">
        <v>4</v>
      </c>
      <c r="B6" s="7">
        <v>1</v>
      </c>
      <c r="C6" s="6"/>
      <c r="D6" s="2" t="s">
        <v>4</v>
      </c>
      <c r="E6" s="8">
        <v>15</v>
      </c>
      <c r="F6" s="6"/>
      <c r="G6" s="2" t="s">
        <v>5</v>
      </c>
      <c r="H6" s="7">
        <v>1.1499999999999999</v>
      </c>
    </row>
    <row r="7" spans="1:8" ht="12.75" customHeight="1" x14ac:dyDescent="0.15">
      <c r="A7" s="2" t="s">
        <v>6</v>
      </c>
      <c r="B7" s="7">
        <v>1</v>
      </c>
      <c r="C7" s="6"/>
      <c r="D7" s="2" t="s">
        <v>5</v>
      </c>
      <c r="E7" s="8">
        <v>0.23</v>
      </c>
      <c r="F7" s="6"/>
      <c r="G7" s="2" t="s">
        <v>7</v>
      </c>
      <c r="H7" s="7">
        <v>5</v>
      </c>
    </row>
    <row r="8" spans="1:8" ht="12.75" customHeight="1" x14ac:dyDescent="0.15">
      <c r="A8" s="2"/>
      <c r="B8" s="3"/>
      <c r="C8" s="6"/>
      <c r="D8" s="2"/>
      <c r="E8" s="3"/>
      <c r="F8" s="6"/>
      <c r="G8" s="2"/>
      <c r="H8" s="3"/>
    </row>
    <row r="9" spans="1:8" ht="13.5" customHeight="1" x14ac:dyDescent="0.15">
      <c r="A9" s="4" t="s">
        <v>8</v>
      </c>
      <c r="B9" s="5"/>
      <c r="C9" s="6"/>
      <c r="D9" s="4" t="s">
        <v>8</v>
      </c>
      <c r="E9" s="5"/>
      <c r="F9" s="6"/>
      <c r="G9" s="4" t="s">
        <v>8</v>
      </c>
      <c r="H9" s="5"/>
    </row>
    <row r="10" spans="1:8" ht="24.75" customHeight="1" x14ac:dyDescent="0.15">
      <c r="A10" s="9" t="s">
        <v>9</v>
      </c>
      <c r="B10" s="10">
        <f>B7/SQRT(B6)</f>
        <v>1</v>
      </c>
      <c r="C10" s="6"/>
      <c r="D10" s="9" t="s">
        <v>10</v>
      </c>
      <c r="E10" s="10">
        <f>E7*SQRT(E6)</f>
        <v>0.89078616962770596</v>
      </c>
      <c r="F10" s="6"/>
      <c r="G10" s="9" t="s">
        <v>11</v>
      </c>
      <c r="H10" s="10">
        <f>(H7/H6)^2</f>
        <v>18.903591682419666</v>
      </c>
    </row>
    <row r="11" spans="1:8" ht="24.75" customHeight="1" x14ac:dyDescent="0.15">
      <c r="A11" s="11"/>
      <c r="B11" s="12"/>
      <c r="D11" s="11"/>
      <c r="E11" s="12"/>
      <c r="G11" s="13" t="s">
        <v>12</v>
      </c>
      <c r="H11" s="14">
        <f>H10*2.31</f>
        <v>43.667296786389429</v>
      </c>
    </row>
    <row r="12" spans="1:8" ht="13.5" customHeight="1" x14ac:dyDescent="0.15"/>
    <row r="13" spans="1:8" ht="12.75" customHeight="1" x14ac:dyDescent="0.15"/>
    <row r="14" spans="1:8" ht="12.75" customHeight="1" x14ac:dyDescent="0.15"/>
    <row r="15" spans="1:8" ht="12.75" customHeight="1" x14ac:dyDescent="0.15"/>
    <row r="16" spans="1:8" ht="12.75" customHeight="1" x14ac:dyDescent="0.15"/>
    <row r="17" spans="1:15" ht="12.75" customHeight="1" thickBot="1" x14ac:dyDescent="0.2"/>
    <row r="18" spans="1:15" ht="12.75" customHeight="1" x14ac:dyDescent="0.2">
      <c r="A18" s="29" t="s">
        <v>37</v>
      </c>
      <c r="B18" s="30"/>
      <c r="C18" s="30"/>
      <c r="D18" s="31"/>
      <c r="G18" s="29" t="s">
        <v>36</v>
      </c>
      <c r="H18" s="30"/>
      <c r="I18" s="30"/>
      <c r="J18" s="31"/>
      <c r="L18" s="29" t="s">
        <v>38</v>
      </c>
      <c r="M18" s="30"/>
      <c r="N18" s="30"/>
      <c r="O18" s="31"/>
    </row>
    <row r="19" spans="1:15" ht="12.75" customHeight="1" x14ac:dyDescent="0.2">
      <c r="A19" s="32"/>
      <c r="B19" s="33" t="s">
        <v>13</v>
      </c>
      <c r="C19" s="33" t="s">
        <v>14</v>
      </c>
      <c r="D19" s="34" t="s">
        <v>15</v>
      </c>
      <c r="G19" s="32"/>
      <c r="H19" s="33" t="s">
        <v>13</v>
      </c>
      <c r="I19" s="33" t="s">
        <v>14</v>
      </c>
      <c r="J19" s="34" t="s">
        <v>15</v>
      </c>
      <c r="L19" s="32"/>
      <c r="M19" s="33" t="s">
        <v>13</v>
      </c>
      <c r="N19" s="33" t="s">
        <v>14</v>
      </c>
      <c r="O19" s="34" t="s">
        <v>15</v>
      </c>
    </row>
    <row r="20" spans="1:15" ht="12.75" customHeight="1" x14ac:dyDescent="0.2">
      <c r="A20" s="35" t="s">
        <v>16</v>
      </c>
      <c r="B20" s="17">
        <v>2.1</v>
      </c>
      <c r="C20" s="33">
        <f t="shared" ref="C20:C21" si="0">B20^2</f>
        <v>4.41</v>
      </c>
      <c r="D20" s="36">
        <f t="shared" ref="D20:D21" si="1">1/C20</f>
        <v>0.22675736961451246</v>
      </c>
      <c r="G20" s="35" t="s">
        <v>16</v>
      </c>
      <c r="H20" s="17">
        <v>3</v>
      </c>
      <c r="I20" s="33">
        <f t="shared" ref="I20:I22" si="2">H20^2</f>
        <v>9</v>
      </c>
      <c r="J20" s="36">
        <f t="shared" ref="J20:J22" si="3">1/I20</f>
        <v>0.1111111111111111</v>
      </c>
      <c r="L20" s="35" t="s">
        <v>16</v>
      </c>
      <c r="M20" s="17">
        <v>10</v>
      </c>
      <c r="N20" s="33">
        <f t="shared" ref="N20:N23" si="4">M20^2</f>
        <v>100</v>
      </c>
      <c r="O20" s="36">
        <f t="shared" ref="O20:O23" si="5">1/N20</f>
        <v>0.01</v>
      </c>
    </row>
    <row r="21" spans="1:15" ht="12.75" customHeight="1" x14ac:dyDescent="0.2">
      <c r="A21" s="35" t="s">
        <v>17</v>
      </c>
      <c r="B21" s="17">
        <v>3.5</v>
      </c>
      <c r="C21" s="33">
        <f t="shared" si="0"/>
        <v>12.25</v>
      </c>
      <c r="D21" s="36">
        <f t="shared" si="1"/>
        <v>8.1632653061224483E-2</v>
      </c>
      <c r="G21" s="35" t="s">
        <v>17</v>
      </c>
      <c r="H21" s="17">
        <v>2.1</v>
      </c>
      <c r="I21" s="33">
        <f t="shared" si="2"/>
        <v>4.41</v>
      </c>
      <c r="J21" s="36">
        <f t="shared" si="3"/>
        <v>0.22675736961451246</v>
      </c>
      <c r="L21" s="35" t="s">
        <v>17</v>
      </c>
      <c r="M21" s="17">
        <v>10</v>
      </c>
      <c r="N21" s="33">
        <f t="shared" si="4"/>
        <v>100</v>
      </c>
      <c r="O21" s="36">
        <f t="shared" si="5"/>
        <v>0.01</v>
      </c>
    </row>
    <row r="22" spans="1:15" ht="12.75" customHeight="1" x14ac:dyDescent="0.2">
      <c r="A22" s="35"/>
      <c r="B22" s="17"/>
      <c r="C22" s="33"/>
      <c r="D22" s="36"/>
      <c r="G22" s="35" t="s">
        <v>35</v>
      </c>
      <c r="H22" s="17">
        <v>2.1</v>
      </c>
      <c r="I22" s="33">
        <f t="shared" si="2"/>
        <v>4.41</v>
      </c>
      <c r="J22" s="36">
        <f t="shared" si="3"/>
        <v>0.22675736961451246</v>
      </c>
      <c r="L22" s="35" t="s">
        <v>35</v>
      </c>
      <c r="M22" s="17">
        <v>5</v>
      </c>
      <c r="N22" s="33">
        <f t="shared" si="4"/>
        <v>25</v>
      </c>
      <c r="O22" s="36">
        <f t="shared" si="5"/>
        <v>0.04</v>
      </c>
    </row>
    <row r="23" spans="1:15" ht="12.75" customHeight="1" x14ac:dyDescent="0.2">
      <c r="A23" s="35"/>
      <c r="B23" s="37"/>
      <c r="C23" s="38"/>
      <c r="D23" s="36">
        <f>SUM(D20:D22)</f>
        <v>0.30839002267573695</v>
      </c>
      <c r="G23" s="35"/>
      <c r="H23" s="37"/>
      <c r="I23" s="38"/>
      <c r="J23" s="36">
        <f>SUM(J20:J22)</f>
        <v>0.56462585034013602</v>
      </c>
      <c r="L23" s="35" t="s">
        <v>39</v>
      </c>
      <c r="M23" s="45">
        <v>10</v>
      </c>
      <c r="N23" s="33">
        <f t="shared" si="4"/>
        <v>100</v>
      </c>
      <c r="O23" s="36">
        <f t="shared" si="5"/>
        <v>0.01</v>
      </c>
    </row>
    <row r="24" spans="1:15" ht="12.75" customHeight="1" x14ac:dyDescent="0.2">
      <c r="A24" s="32"/>
      <c r="B24" s="38"/>
      <c r="C24" s="39"/>
      <c r="D24" s="40"/>
      <c r="G24" s="32"/>
      <c r="H24" s="38"/>
      <c r="I24" s="39"/>
      <c r="J24" s="40"/>
      <c r="L24" s="35"/>
      <c r="M24" s="37"/>
      <c r="N24" s="38"/>
      <c r="O24" s="36">
        <f>SUM(O20:O23)</f>
        <v>6.9999999999999993E-2</v>
      </c>
    </row>
    <row r="25" spans="1:15" ht="12.75" customHeight="1" thickBot="1" x14ac:dyDescent="0.2">
      <c r="A25" s="41"/>
      <c r="B25" s="42"/>
      <c r="C25" s="43" t="s">
        <v>18</v>
      </c>
      <c r="D25" s="44">
        <f>SQRT(1/$D$23)</f>
        <v>1.8007351439963428</v>
      </c>
      <c r="G25" s="41"/>
      <c r="H25" s="42"/>
      <c r="I25" s="43" t="s">
        <v>18</v>
      </c>
      <c r="J25" s="44">
        <f>SQRT(1/$J$23)</f>
        <v>1.3308209261014037</v>
      </c>
      <c r="L25" s="41"/>
      <c r="M25" s="42"/>
      <c r="N25" s="43" t="s">
        <v>18</v>
      </c>
      <c r="O25" s="44">
        <f>SQRT(1/$O$24)</f>
        <v>3.7796447300922722</v>
      </c>
    </row>
    <row r="26" spans="1:15" ht="12.75" customHeight="1" x14ac:dyDescent="0.15"/>
    <row r="27" spans="1:15" ht="12.75" customHeight="1" x14ac:dyDescent="0.15"/>
    <row r="28" spans="1:15" ht="12.75" customHeight="1" x14ac:dyDescent="0.15"/>
    <row r="29" spans="1:15" ht="12.75" customHeight="1" x14ac:dyDescent="0.15"/>
    <row r="30" spans="1:15" ht="12.75" customHeight="1" x14ac:dyDescent="0.15"/>
    <row r="31" spans="1:15" ht="12.75" customHeight="1" x14ac:dyDescent="0.2">
      <c r="A31" s="15" t="s">
        <v>19</v>
      </c>
      <c r="C31" s="15">
        <v>2.2999999999999998</v>
      </c>
    </row>
    <row r="32" spans="1:15" ht="12.75" customHeight="1" x14ac:dyDescent="0.2">
      <c r="A32" s="15" t="s">
        <v>20</v>
      </c>
      <c r="C32" s="15">
        <v>1.2</v>
      </c>
    </row>
    <row r="33" spans="1:3" ht="12.75" customHeight="1" x14ac:dyDescent="0.15"/>
    <row r="34" spans="1:3" ht="12.75" customHeight="1" x14ac:dyDescent="0.2">
      <c r="A34" s="15" t="s">
        <v>21</v>
      </c>
      <c r="C34" s="15">
        <v>1.04</v>
      </c>
    </row>
    <row r="35" spans="1:3" ht="12.75" customHeight="1" x14ac:dyDescent="0.15"/>
    <row r="36" spans="1:3" ht="12.75" customHeight="1" x14ac:dyDescent="0.15"/>
    <row r="37" spans="1:3" ht="12.75" customHeight="1" x14ac:dyDescent="0.15"/>
    <row r="38" spans="1:3" ht="12.75" customHeight="1" x14ac:dyDescent="0.15"/>
    <row r="39" spans="1:3" ht="12.75" customHeight="1" x14ac:dyDescent="0.15"/>
    <row r="40" spans="1:3" ht="12.75" customHeight="1" x14ac:dyDescent="0.15"/>
    <row r="41" spans="1:3" ht="12.75" customHeight="1" x14ac:dyDescent="0.15"/>
    <row r="42" spans="1:3" ht="12.75" customHeight="1" x14ac:dyDescent="0.15"/>
    <row r="43" spans="1:3" ht="12.75" customHeight="1" x14ac:dyDescent="0.15"/>
    <row r="44" spans="1:3" ht="12.75" customHeight="1" x14ac:dyDescent="0.15"/>
    <row r="45" spans="1:3" ht="12.75" customHeight="1" x14ac:dyDescent="0.15"/>
    <row r="46" spans="1:3" ht="12.75" customHeight="1" x14ac:dyDescent="0.15"/>
    <row r="47" spans="1:3" ht="12.75" customHeight="1" x14ac:dyDescent="0.15"/>
    <row r="48" spans="1:3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</sheetData>
  <mergeCells count="3">
    <mergeCell ref="A2:B2"/>
    <mergeCell ref="D2:E2"/>
    <mergeCell ref="G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4.5" defaultRowHeight="15" customHeight="1" x14ac:dyDescent="0.15"/>
  <cols>
    <col min="1" max="1" width="15.33203125" customWidth="1"/>
    <col min="2" max="2" width="12.6640625" customWidth="1"/>
    <col min="3" max="3" width="11.83203125" customWidth="1"/>
    <col min="4" max="4" width="19.6640625" customWidth="1"/>
    <col min="5" max="6" width="8" customWidth="1"/>
    <col min="7" max="7" width="12" customWidth="1"/>
    <col min="8" max="8" width="16.6640625" customWidth="1"/>
    <col min="9" max="26" width="8" customWidth="1"/>
  </cols>
  <sheetData>
    <row r="1" spans="1:8" ht="13.5" customHeight="1" x14ac:dyDescent="0.15"/>
    <row r="2" spans="1:8" ht="18" customHeight="1" x14ac:dyDescent="0.2">
      <c r="A2" s="46" t="s">
        <v>0</v>
      </c>
      <c r="B2" s="47"/>
      <c r="C2" s="1"/>
      <c r="D2" s="46" t="s">
        <v>1</v>
      </c>
      <c r="E2" s="47"/>
      <c r="F2" s="1"/>
      <c r="G2" s="46" t="s">
        <v>2</v>
      </c>
      <c r="H2" s="47"/>
    </row>
    <row r="3" spans="1:8" ht="12.75" customHeight="1" x14ac:dyDescent="0.15">
      <c r="A3" s="2"/>
      <c r="B3" s="3"/>
      <c r="D3" s="2"/>
      <c r="E3" s="3"/>
      <c r="G3" s="2"/>
      <c r="H3" s="3"/>
    </row>
    <row r="4" spans="1:8" ht="12.75" customHeight="1" x14ac:dyDescent="0.15">
      <c r="A4" s="2"/>
      <c r="B4" s="3"/>
      <c r="D4" s="2"/>
      <c r="E4" s="3"/>
      <c r="G4" s="2"/>
      <c r="H4" s="3"/>
    </row>
    <row r="5" spans="1:8" ht="13.5" customHeight="1" x14ac:dyDescent="0.15">
      <c r="A5" s="4" t="s">
        <v>3</v>
      </c>
      <c r="B5" s="5"/>
      <c r="C5" s="6"/>
      <c r="D5" s="4" t="s">
        <v>3</v>
      </c>
      <c r="E5" s="5"/>
      <c r="F5" s="6"/>
      <c r="G5" s="4" t="s">
        <v>3</v>
      </c>
      <c r="H5" s="5"/>
    </row>
    <row r="6" spans="1:8" ht="12.75" customHeight="1" x14ac:dyDescent="0.15">
      <c r="A6" s="2" t="s">
        <v>4</v>
      </c>
      <c r="B6" s="7">
        <v>2.6</v>
      </c>
      <c r="C6" s="6"/>
      <c r="D6" s="2" t="s">
        <v>4</v>
      </c>
      <c r="E6" s="7">
        <v>1</v>
      </c>
      <c r="F6" s="6"/>
      <c r="G6" s="2" t="s">
        <v>5</v>
      </c>
      <c r="H6" s="7">
        <v>3.5</v>
      </c>
    </row>
    <row r="7" spans="1:8" ht="12.75" customHeight="1" x14ac:dyDescent="0.15">
      <c r="A7" s="2" t="s">
        <v>6</v>
      </c>
      <c r="B7" s="7">
        <v>7</v>
      </c>
      <c r="C7" s="6"/>
      <c r="D7" s="2" t="s">
        <v>5</v>
      </c>
      <c r="E7" s="7">
        <v>5</v>
      </c>
      <c r="F7" s="6"/>
      <c r="G7" s="2" t="s">
        <v>7</v>
      </c>
      <c r="H7" s="7">
        <v>1</v>
      </c>
    </row>
    <row r="8" spans="1:8" ht="12.75" customHeight="1" x14ac:dyDescent="0.15">
      <c r="A8" s="2"/>
      <c r="B8" s="3"/>
      <c r="C8" s="6"/>
      <c r="D8" s="2"/>
      <c r="E8" s="3"/>
      <c r="F8" s="6"/>
      <c r="G8" s="2"/>
      <c r="H8" s="3"/>
    </row>
    <row r="9" spans="1:8" ht="13.5" customHeight="1" x14ac:dyDescent="0.15">
      <c r="A9" s="4" t="s">
        <v>8</v>
      </c>
      <c r="B9" s="5"/>
      <c r="C9" s="6"/>
      <c r="D9" s="4" t="s">
        <v>8</v>
      </c>
      <c r="E9" s="5"/>
      <c r="F9" s="6"/>
      <c r="G9" s="4" t="s">
        <v>8</v>
      </c>
      <c r="H9" s="5"/>
    </row>
    <row r="10" spans="1:8" ht="12.75" customHeight="1" x14ac:dyDescent="0.15">
      <c r="A10" s="9" t="s">
        <v>9</v>
      </c>
      <c r="B10" s="10">
        <f>B7/SQRT(B6)</f>
        <v>4.3412157106222953</v>
      </c>
      <c r="C10" s="6"/>
      <c r="D10" s="9" t="s">
        <v>10</v>
      </c>
      <c r="E10" s="10">
        <f>E7*SQRT(E6)</f>
        <v>5</v>
      </c>
      <c r="F10" s="6"/>
      <c r="G10" s="9" t="s">
        <v>11</v>
      </c>
      <c r="H10" s="10">
        <f>(H7/H6)^2</f>
        <v>8.1632653061224483E-2</v>
      </c>
    </row>
    <row r="11" spans="1:8" ht="13.5" customHeight="1" x14ac:dyDescent="0.15">
      <c r="A11" s="11"/>
      <c r="B11" s="12"/>
      <c r="D11" s="11"/>
      <c r="E11" s="12"/>
      <c r="G11" s="11"/>
      <c r="H11" s="12"/>
    </row>
    <row r="12" spans="1:8" ht="13.5" customHeight="1" x14ac:dyDescent="0.15"/>
    <row r="13" spans="1:8" ht="12.75" customHeight="1" x14ac:dyDescent="0.15"/>
    <row r="14" spans="1:8" ht="12.75" customHeight="1" x14ac:dyDescent="0.15"/>
    <row r="15" spans="1:8" ht="12.75" customHeight="1" x14ac:dyDescent="0.15"/>
    <row r="16" spans="1:8" ht="12.75" customHeight="1" x14ac:dyDescent="0.15"/>
    <row r="17" spans="1:8" ht="12.75" customHeight="1" x14ac:dyDescent="0.15"/>
    <row r="18" spans="1:8" ht="12.75" customHeight="1" x14ac:dyDescent="0.15"/>
    <row r="19" spans="1:8" ht="39" customHeight="1" x14ac:dyDescent="0.2">
      <c r="B19" s="20" t="s">
        <v>22</v>
      </c>
      <c r="C19" s="20" t="s">
        <v>22</v>
      </c>
      <c r="D19" s="16"/>
      <c r="F19" s="15" t="s">
        <v>23</v>
      </c>
    </row>
    <row r="20" spans="1:8" ht="12.75" customHeight="1" x14ac:dyDescent="0.2">
      <c r="A20" s="16" t="s">
        <v>7</v>
      </c>
      <c r="B20" s="6">
        <v>1967</v>
      </c>
      <c r="C20" s="15">
        <v>1967</v>
      </c>
      <c r="E20" s="15" t="s">
        <v>24</v>
      </c>
      <c r="F20" s="15" t="s">
        <v>25</v>
      </c>
      <c r="G20" s="15" t="s">
        <v>26</v>
      </c>
      <c r="H20" s="15" t="s">
        <v>27</v>
      </c>
    </row>
    <row r="21" spans="1:8" ht="12.75" customHeight="1" x14ac:dyDescent="0.2">
      <c r="A21" s="16">
        <v>0</v>
      </c>
      <c r="B21" s="21">
        <v>0</v>
      </c>
      <c r="C21" s="15">
        <v>0</v>
      </c>
      <c r="E21" s="15">
        <v>0</v>
      </c>
      <c r="F21" s="15">
        <v>0</v>
      </c>
      <c r="G21" s="22">
        <v>0</v>
      </c>
      <c r="H21" s="23">
        <v>0.01</v>
      </c>
    </row>
    <row r="22" spans="1:8" ht="12.75" customHeight="1" x14ac:dyDescent="0.2">
      <c r="A22" s="16">
        <v>250</v>
      </c>
      <c r="B22" s="21">
        <f t="shared" ref="B22:B42" si="0">(A22/$B$20)^2</f>
        <v>1.6153673384096356E-2</v>
      </c>
      <c r="C22" s="18">
        <f t="shared" ref="C22:C42" si="1">(A22/$C$20)^2</f>
        <v>1.6153673384096356E-2</v>
      </c>
      <c r="E22" s="15">
        <v>1</v>
      </c>
      <c r="F22" s="15">
        <v>0.44</v>
      </c>
      <c r="G22" s="22">
        <f t="shared" ref="G22:G39" si="2">F22*0.43</f>
        <v>0.18920000000000001</v>
      </c>
      <c r="H22" s="23">
        <f t="shared" ref="H22:H39" si="3">(B22/G22)*100</f>
        <v>8.5378823383173117</v>
      </c>
    </row>
    <row r="23" spans="1:8" ht="12.75" customHeight="1" x14ac:dyDescent="0.2">
      <c r="A23" s="16">
        <v>500</v>
      </c>
      <c r="B23" s="21">
        <f t="shared" si="0"/>
        <v>6.4614693536385423E-2</v>
      </c>
      <c r="C23" s="18">
        <f t="shared" si="1"/>
        <v>6.4614693536385423E-2</v>
      </c>
      <c r="E23" s="15">
        <v>2</v>
      </c>
      <c r="F23" s="15">
        <v>1.44</v>
      </c>
      <c r="G23" s="22">
        <f t="shared" si="2"/>
        <v>0.61919999999999997</v>
      </c>
      <c r="H23" s="23">
        <f t="shared" si="3"/>
        <v>10.435189524610049</v>
      </c>
    </row>
    <row r="24" spans="1:8" ht="12.75" customHeight="1" x14ac:dyDescent="0.2">
      <c r="A24" s="16">
        <v>750</v>
      </c>
      <c r="B24" s="21">
        <f t="shared" si="0"/>
        <v>0.14538306045686725</v>
      </c>
      <c r="C24" s="18">
        <f t="shared" si="1"/>
        <v>0.14538306045686725</v>
      </c>
      <c r="E24" s="15">
        <v>3</v>
      </c>
      <c r="F24" s="15">
        <v>2.91</v>
      </c>
      <c r="G24" s="22">
        <f t="shared" si="2"/>
        <v>1.2513000000000001</v>
      </c>
      <c r="H24" s="23">
        <f t="shared" si="3"/>
        <v>11.618561532555521</v>
      </c>
    </row>
    <row r="25" spans="1:8" ht="12.75" customHeight="1" x14ac:dyDescent="0.2">
      <c r="A25" s="16">
        <v>1000</v>
      </c>
      <c r="B25" s="21">
        <f t="shared" si="0"/>
        <v>0.25845877414554169</v>
      </c>
      <c r="C25" s="18">
        <f t="shared" si="1"/>
        <v>0.25845877414554169</v>
      </c>
      <c r="D25" s="19"/>
      <c r="E25" s="15">
        <v>4</v>
      </c>
      <c r="F25" s="15">
        <v>4.8099999999999996</v>
      </c>
      <c r="G25" s="22">
        <f t="shared" si="2"/>
        <v>2.0682999999999998</v>
      </c>
      <c r="H25" s="23">
        <f t="shared" si="3"/>
        <v>12.496193692672326</v>
      </c>
    </row>
    <row r="26" spans="1:8" ht="12.75" customHeight="1" x14ac:dyDescent="0.2">
      <c r="A26" s="16">
        <v>1250</v>
      </c>
      <c r="B26" s="21">
        <f t="shared" si="0"/>
        <v>0.40384183460240897</v>
      </c>
      <c r="C26" s="18">
        <f t="shared" si="1"/>
        <v>0.40384183460240897</v>
      </c>
      <c r="E26" s="15">
        <v>5</v>
      </c>
      <c r="F26" s="15">
        <v>7.11</v>
      </c>
      <c r="G26" s="22">
        <f t="shared" si="2"/>
        <v>3.0573000000000001</v>
      </c>
      <c r="H26" s="23">
        <f t="shared" si="3"/>
        <v>13.209100664063357</v>
      </c>
    </row>
    <row r="27" spans="1:8" ht="12.75" customHeight="1" x14ac:dyDescent="0.2">
      <c r="A27" s="16">
        <v>1500</v>
      </c>
      <c r="B27" s="21">
        <f t="shared" si="0"/>
        <v>0.58153224182746899</v>
      </c>
      <c r="C27" s="18">
        <f t="shared" si="1"/>
        <v>0.58153224182746899</v>
      </c>
      <c r="E27" s="15">
        <v>6</v>
      </c>
      <c r="F27" s="15">
        <v>9.8000000000000007</v>
      </c>
      <c r="G27" s="22">
        <f t="shared" si="2"/>
        <v>4.2140000000000004</v>
      </c>
      <c r="H27" s="23">
        <f t="shared" si="3"/>
        <v>13.800005738667986</v>
      </c>
    </row>
    <row r="28" spans="1:8" ht="12.75" customHeight="1" x14ac:dyDescent="0.2">
      <c r="A28" s="16">
        <v>1750</v>
      </c>
      <c r="B28" s="21">
        <f t="shared" si="0"/>
        <v>0.7915299958207217</v>
      </c>
      <c r="C28" s="18">
        <f t="shared" si="1"/>
        <v>0.7915299958207217</v>
      </c>
      <c r="E28" s="15">
        <v>7</v>
      </c>
      <c r="F28" s="15">
        <v>12.86</v>
      </c>
      <c r="G28" s="22">
        <f t="shared" si="2"/>
        <v>5.5297999999999998</v>
      </c>
      <c r="H28" s="23">
        <f t="shared" si="3"/>
        <v>14.313899161284708</v>
      </c>
    </row>
    <row r="29" spans="1:8" ht="12.75" customHeight="1" x14ac:dyDescent="0.2">
      <c r="A29" s="16">
        <v>2000</v>
      </c>
      <c r="B29" s="21">
        <f t="shared" si="0"/>
        <v>1.0338350965821668</v>
      </c>
      <c r="C29" s="18">
        <f t="shared" si="1"/>
        <v>1.0338350965821668</v>
      </c>
      <c r="E29" s="15">
        <v>8</v>
      </c>
      <c r="F29" s="15">
        <v>16.28</v>
      </c>
      <c r="G29" s="22">
        <f t="shared" si="2"/>
        <v>7.0004</v>
      </c>
      <c r="H29" s="23">
        <f t="shared" si="3"/>
        <v>14.768228909521838</v>
      </c>
    </row>
    <row r="30" spans="1:8" ht="12.75" customHeight="1" x14ac:dyDescent="0.2">
      <c r="A30" s="16">
        <v>2250</v>
      </c>
      <c r="B30" s="21">
        <f t="shared" si="0"/>
        <v>1.3084475441118053</v>
      </c>
      <c r="C30" s="18">
        <f t="shared" si="1"/>
        <v>1.3084475441118053</v>
      </c>
      <c r="E30" s="15">
        <v>9</v>
      </c>
      <c r="F30" s="15">
        <v>20.059999999999999</v>
      </c>
      <c r="G30" s="22">
        <f t="shared" si="2"/>
        <v>8.6257999999999999</v>
      </c>
      <c r="H30" s="23">
        <f t="shared" si="3"/>
        <v>15.168999328894772</v>
      </c>
    </row>
    <row r="31" spans="1:8" ht="12.75" customHeight="1" x14ac:dyDescent="0.2">
      <c r="A31" s="16">
        <v>2500</v>
      </c>
      <c r="B31" s="21">
        <f t="shared" si="0"/>
        <v>1.6153673384096359</v>
      </c>
      <c r="C31" s="18">
        <f t="shared" si="1"/>
        <v>1.6153673384096359</v>
      </c>
      <c r="E31" s="15">
        <v>10</v>
      </c>
      <c r="F31" s="15">
        <v>24.19</v>
      </c>
      <c r="G31" s="22">
        <f t="shared" si="2"/>
        <v>10.4017</v>
      </c>
      <c r="H31" s="23">
        <f t="shared" si="3"/>
        <v>15.529839722445715</v>
      </c>
    </row>
    <row r="32" spans="1:8" ht="12.75" customHeight="1" x14ac:dyDescent="0.2">
      <c r="A32" s="16">
        <v>2750</v>
      </c>
      <c r="B32" s="21">
        <f t="shared" si="0"/>
        <v>1.9545944794756598</v>
      </c>
      <c r="C32" s="18">
        <f t="shared" si="1"/>
        <v>1.9545944794756598</v>
      </c>
      <c r="E32" s="15">
        <v>11</v>
      </c>
      <c r="F32" s="15">
        <v>28.66</v>
      </c>
      <c r="G32" s="22">
        <f t="shared" si="2"/>
        <v>12.3238</v>
      </c>
      <c r="H32" s="23">
        <f t="shared" si="3"/>
        <v>15.860322948081434</v>
      </c>
    </row>
    <row r="33" spans="1:8" ht="12.75" customHeight="1" x14ac:dyDescent="0.2">
      <c r="A33" s="16">
        <v>3000</v>
      </c>
      <c r="B33" s="21">
        <f t="shared" si="0"/>
        <v>2.326128967309876</v>
      </c>
      <c r="C33" s="18">
        <f t="shared" si="1"/>
        <v>2.326128967309876</v>
      </c>
      <c r="E33" s="15">
        <v>12</v>
      </c>
      <c r="F33" s="15">
        <v>33.47</v>
      </c>
      <c r="G33" s="22">
        <f t="shared" si="2"/>
        <v>14.392099999999999</v>
      </c>
      <c r="H33" s="23">
        <f t="shared" si="3"/>
        <v>16.162540333306996</v>
      </c>
    </row>
    <row r="34" spans="1:8" ht="12.75" customHeight="1" x14ac:dyDescent="0.2">
      <c r="A34" s="16">
        <v>3250</v>
      </c>
      <c r="B34" s="21">
        <f t="shared" si="0"/>
        <v>2.7299708019122844</v>
      </c>
      <c r="C34" s="18">
        <f t="shared" si="1"/>
        <v>2.7299708019122844</v>
      </c>
      <c r="E34" s="15">
        <v>13</v>
      </c>
      <c r="F34" s="15">
        <v>38.61</v>
      </c>
      <c r="G34" s="22">
        <f t="shared" si="2"/>
        <v>16.6023</v>
      </c>
      <c r="H34" s="23">
        <f t="shared" si="3"/>
        <v>16.443328947870381</v>
      </c>
    </row>
    <row r="35" spans="1:8" ht="12.75" customHeight="1" x14ac:dyDescent="0.2">
      <c r="A35" s="16">
        <v>3500</v>
      </c>
      <c r="B35" s="21">
        <f t="shared" si="0"/>
        <v>3.1661199832828868</v>
      </c>
      <c r="C35" s="18">
        <f t="shared" si="1"/>
        <v>3.1661199832828868</v>
      </c>
      <c r="E35" s="15">
        <v>14</v>
      </c>
      <c r="F35" s="15">
        <v>44.07</v>
      </c>
      <c r="G35" s="22">
        <f t="shared" si="2"/>
        <v>18.950099999999999</v>
      </c>
      <c r="H35" s="23">
        <f t="shared" si="3"/>
        <v>16.707669000600983</v>
      </c>
    </row>
    <row r="36" spans="1:8" ht="12.75" customHeight="1" x14ac:dyDescent="0.2">
      <c r="A36" s="16">
        <v>3750</v>
      </c>
      <c r="B36" s="21">
        <f t="shared" si="0"/>
        <v>3.6345765114216806</v>
      </c>
      <c r="C36" s="18">
        <f t="shared" si="1"/>
        <v>3.6345765114216806</v>
      </c>
      <c r="E36" s="15">
        <v>15</v>
      </c>
      <c r="F36" s="15">
        <v>49.86</v>
      </c>
      <c r="G36" s="22">
        <f t="shared" si="2"/>
        <v>21.439799999999998</v>
      </c>
      <c r="H36" s="23">
        <f t="shared" si="3"/>
        <v>16.952473956947735</v>
      </c>
    </row>
    <row r="37" spans="1:8" ht="12.75" customHeight="1" x14ac:dyDescent="0.2">
      <c r="A37" s="16">
        <v>4000</v>
      </c>
      <c r="B37" s="21">
        <f t="shared" si="0"/>
        <v>4.1353403863286671</v>
      </c>
      <c r="C37" s="18">
        <f t="shared" si="1"/>
        <v>4.1353403863286671</v>
      </c>
      <c r="E37" s="15">
        <v>16</v>
      </c>
      <c r="F37" s="15">
        <v>55.97</v>
      </c>
      <c r="G37" s="22">
        <f t="shared" si="2"/>
        <v>24.0671</v>
      </c>
      <c r="H37" s="23">
        <f t="shared" si="3"/>
        <v>17.182545409827803</v>
      </c>
    </row>
    <row r="38" spans="1:8" ht="12.75" customHeight="1" x14ac:dyDescent="0.2">
      <c r="A38" s="16">
        <v>4250</v>
      </c>
      <c r="B38" s="21">
        <f t="shared" si="0"/>
        <v>4.668411608003848</v>
      </c>
      <c r="C38" s="18">
        <f t="shared" si="1"/>
        <v>4.668411608003848</v>
      </c>
      <c r="E38" s="15">
        <v>17</v>
      </c>
      <c r="F38" s="15">
        <v>62.39</v>
      </c>
      <c r="G38" s="22">
        <f t="shared" si="2"/>
        <v>26.8277</v>
      </c>
      <c r="H38" s="23">
        <f t="shared" si="3"/>
        <v>17.401460460657635</v>
      </c>
    </row>
    <row r="39" spans="1:8" ht="12.75" customHeight="1" x14ac:dyDescent="0.2">
      <c r="A39" s="16">
        <v>4500</v>
      </c>
      <c r="B39" s="21">
        <f t="shared" si="0"/>
        <v>5.2337901764472212</v>
      </c>
      <c r="C39" s="18">
        <f t="shared" si="1"/>
        <v>5.2337901764472212</v>
      </c>
      <c r="E39" s="15">
        <v>18</v>
      </c>
      <c r="F39" s="15">
        <v>69.13</v>
      </c>
      <c r="G39" s="22">
        <f t="shared" si="2"/>
        <v>29.725899999999999</v>
      </c>
      <c r="H39" s="23">
        <f t="shared" si="3"/>
        <v>17.60683503761777</v>
      </c>
    </row>
    <row r="40" spans="1:8" ht="12.75" customHeight="1" x14ac:dyDescent="0.15">
      <c r="A40" s="16">
        <v>4750</v>
      </c>
      <c r="B40" s="21">
        <f t="shared" si="0"/>
        <v>5.8314760916587849</v>
      </c>
      <c r="C40" s="18">
        <f t="shared" si="1"/>
        <v>5.8314760916587849</v>
      </c>
    </row>
    <row r="41" spans="1:8" ht="12.75" customHeight="1" x14ac:dyDescent="0.15">
      <c r="A41" s="16">
        <v>5000</v>
      </c>
      <c r="B41" s="21">
        <f t="shared" si="0"/>
        <v>6.4614693536385435</v>
      </c>
      <c r="C41" s="18">
        <f t="shared" si="1"/>
        <v>6.4614693536385435</v>
      </c>
    </row>
    <row r="42" spans="1:8" ht="12.75" customHeight="1" x14ac:dyDescent="0.15">
      <c r="A42" s="16">
        <v>5250</v>
      </c>
      <c r="B42" s="21">
        <f t="shared" si="0"/>
        <v>7.1237699623864952</v>
      </c>
      <c r="C42" s="18">
        <f t="shared" si="1"/>
        <v>7.1237699623864952</v>
      </c>
    </row>
    <row r="43" spans="1:8" ht="12.75" customHeight="1" x14ac:dyDescent="0.15"/>
    <row r="44" spans="1:8" ht="12.75" customHeight="1" x14ac:dyDescent="0.15"/>
    <row r="45" spans="1:8" ht="13.5" customHeight="1" x14ac:dyDescent="0.15"/>
    <row r="46" spans="1:8" ht="18" customHeight="1" x14ac:dyDescent="0.2">
      <c r="F46" s="46" t="s">
        <v>0</v>
      </c>
      <c r="G46" s="47"/>
    </row>
    <row r="47" spans="1:8" ht="12.75" customHeight="1" x14ac:dyDescent="0.15">
      <c r="F47" s="2"/>
      <c r="G47" s="3"/>
    </row>
    <row r="48" spans="1:8" ht="12.75" customHeight="1" x14ac:dyDescent="0.15">
      <c r="F48" s="2"/>
      <c r="G48" s="3"/>
    </row>
    <row r="49" spans="6:7" ht="13.5" customHeight="1" x14ac:dyDescent="0.15">
      <c r="F49" s="4" t="s">
        <v>3</v>
      </c>
      <c r="G49" s="5"/>
    </row>
    <row r="50" spans="6:7" ht="12.75" customHeight="1" x14ac:dyDescent="0.15">
      <c r="F50" s="2" t="s">
        <v>4</v>
      </c>
      <c r="G50" s="7">
        <v>2.91</v>
      </c>
    </row>
    <row r="51" spans="6:7" ht="12.75" customHeight="1" x14ac:dyDescent="0.15">
      <c r="F51" s="2" t="s">
        <v>6</v>
      </c>
      <c r="G51" s="7">
        <v>3</v>
      </c>
    </row>
    <row r="52" spans="6:7" ht="12.75" customHeight="1" x14ac:dyDescent="0.15">
      <c r="F52" s="2"/>
      <c r="G52" s="3"/>
    </row>
    <row r="53" spans="6:7" ht="13.5" customHeight="1" x14ac:dyDescent="0.15">
      <c r="F53" s="4" t="s">
        <v>8</v>
      </c>
      <c r="G53" s="5"/>
    </row>
    <row r="54" spans="6:7" ht="12.75" customHeight="1" x14ac:dyDescent="0.15">
      <c r="F54" s="9" t="s">
        <v>9</v>
      </c>
      <c r="G54" s="10">
        <f>G51/SQRT(G50)</f>
        <v>1.7586311452816474</v>
      </c>
    </row>
    <row r="55" spans="6:7" ht="13.5" customHeight="1" x14ac:dyDescent="0.15">
      <c r="F55" s="11"/>
      <c r="G55" s="12"/>
    </row>
    <row r="56" spans="6:7" ht="13.5" customHeight="1" x14ac:dyDescent="0.15"/>
    <row r="57" spans="6:7" ht="12.75" customHeight="1" x14ac:dyDescent="0.15"/>
    <row r="58" spans="6:7" ht="12.75" customHeight="1" x14ac:dyDescent="0.15"/>
    <row r="59" spans="6:7" ht="12.75" customHeight="1" x14ac:dyDescent="0.15"/>
    <row r="60" spans="6:7" ht="12.75" customHeight="1" x14ac:dyDescent="0.15"/>
    <row r="61" spans="6:7" ht="12.75" customHeight="1" x14ac:dyDescent="0.15"/>
    <row r="62" spans="6:7" ht="12.75" customHeight="1" x14ac:dyDescent="0.15"/>
    <row r="63" spans="6:7" ht="12.75" customHeight="1" x14ac:dyDescent="0.15"/>
    <row r="64" spans="6:7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mergeCells count="4">
    <mergeCell ref="A2:B2"/>
    <mergeCell ref="D2:E2"/>
    <mergeCell ref="G2:H2"/>
    <mergeCell ref="F46:G46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/>
  </sheetViews>
  <sheetFormatPr baseColWidth="10" defaultColWidth="14.5" defaultRowHeight="15" customHeight="1" x14ac:dyDescent="0.15"/>
  <cols>
    <col min="1" max="1" width="41.83203125" customWidth="1"/>
    <col min="2" max="9" width="9.33203125" customWidth="1"/>
    <col min="10" max="11" width="9.5" customWidth="1"/>
    <col min="12" max="12" width="8" customWidth="1"/>
    <col min="13" max="14" width="8" hidden="1" customWidth="1"/>
    <col min="15" max="26" width="8" customWidth="1"/>
  </cols>
  <sheetData>
    <row r="1" spans="1:16" ht="15.75" customHeight="1" x14ac:dyDescent="0.15"/>
    <row r="2" spans="1:16" ht="12.75" customHeight="1" x14ac:dyDescent="0.2">
      <c r="A2" s="15" t="s">
        <v>28</v>
      </c>
      <c r="B2" s="6">
        <v>2</v>
      </c>
      <c r="C2" s="6">
        <v>2.5</v>
      </c>
      <c r="D2" s="6">
        <v>3</v>
      </c>
      <c r="E2" s="6">
        <v>4</v>
      </c>
      <c r="F2" s="6">
        <v>5</v>
      </c>
      <c r="G2" s="6">
        <v>6</v>
      </c>
      <c r="H2" s="6">
        <v>8</v>
      </c>
      <c r="I2" s="6">
        <v>10</v>
      </c>
      <c r="J2" s="6">
        <v>12</v>
      </c>
      <c r="K2" s="6">
        <v>14</v>
      </c>
      <c r="L2" s="24">
        <v>16</v>
      </c>
      <c r="M2" s="24">
        <v>16</v>
      </c>
      <c r="N2" s="24">
        <v>16</v>
      </c>
      <c r="O2" s="24">
        <v>18</v>
      </c>
      <c r="P2" s="24">
        <v>22</v>
      </c>
    </row>
    <row r="3" spans="1:16" ht="12.75" customHeight="1" x14ac:dyDescent="0.2">
      <c r="A3" s="15" t="s">
        <v>29</v>
      </c>
      <c r="B3" s="15">
        <v>2</v>
      </c>
      <c r="C3" s="15">
        <v>2.4689999999999999</v>
      </c>
      <c r="D3" s="15">
        <v>3.0680000000000001</v>
      </c>
      <c r="E3" s="15">
        <v>4.0259999999999998</v>
      </c>
      <c r="F3" s="15">
        <v>5.0469999999999997</v>
      </c>
      <c r="G3" s="15">
        <v>6.0229999999999997</v>
      </c>
      <c r="H3" s="15">
        <v>7.9809999999999999</v>
      </c>
      <c r="I3" s="15">
        <v>10.02</v>
      </c>
      <c r="J3" s="15">
        <v>12</v>
      </c>
      <c r="K3" s="15">
        <v>14</v>
      </c>
      <c r="L3" s="15">
        <v>15.25</v>
      </c>
      <c r="M3" s="15">
        <v>15.25</v>
      </c>
      <c r="N3" s="15">
        <v>15.25</v>
      </c>
      <c r="O3" s="15">
        <v>17.5</v>
      </c>
      <c r="P3" s="15">
        <v>21.5</v>
      </c>
    </row>
    <row r="4" spans="1:16" ht="12.75" customHeight="1" x14ac:dyDescent="0.2">
      <c r="A4" s="15" t="s">
        <v>30</v>
      </c>
      <c r="B4" s="23">
        <f t="shared" ref="B4:P4" si="0">(PI()*(B3)^2)/4</f>
        <v>3.1415926535897931</v>
      </c>
      <c r="C4" s="23">
        <f t="shared" si="0"/>
        <v>4.7877565735424712</v>
      </c>
      <c r="D4" s="23">
        <f t="shared" si="0"/>
        <v>7.3926576023507442</v>
      </c>
      <c r="E4" s="23">
        <f t="shared" si="0"/>
        <v>12.730264361504297</v>
      </c>
      <c r="F4" s="23">
        <f t="shared" si="0"/>
        <v>20.005826166275948</v>
      </c>
      <c r="G4" s="23">
        <f t="shared" si="0"/>
        <v>28.491519251034269</v>
      </c>
      <c r="H4" s="23">
        <f t="shared" si="0"/>
        <v>50.027004944500852</v>
      </c>
      <c r="I4" s="23">
        <f t="shared" si="0"/>
        <v>78.854289764369156</v>
      </c>
      <c r="J4" s="23">
        <f t="shared" si="0"/>
        <v>113.09733552923255</v>
      </c>
      <c r="K4" s="23">
        <f t="shared" si="0"/>
        <v>153.93804002589985</v>
      </c>
      <c r="L4" s="23">
        <f t="shared" si="0"/>
        <v>182.65416037511906</v>
      </c>
      <c r="M4" s="23">
        <f t="shared" si="0"/>
        <v>182.65416037511906</v>
      </c>
      <c r="N4" s="23">
        <f t="shared" si="0"/>
        <v>182.65416037511906</v>
      </c>
      <c r="O4" s="23">
        <f t="shared" si="0"/>
        <v>240.52818754046854</v>
      </c>
      <c r="P4" s="23">
        <f t="shared" si="0"/>
        <v>363.05030103047045</v>
      </c>
    </row>
    <row r="5" spans="1:16" ht="12.75" customHeight="1" x14ac:dyDescent="0.15"/>
    <row r="6" spans="1:16" ht="12.75" customHeight="1" x14ac:dyDescent="0.2">
      <c r="A6" s="15" t="s">
        <v>31</v>
      </c>
      <c r="B6" s="15">
        <v>40</v>
      </c>
      <c r="C6" s="15">
        <v>80</v>
      </c>
      <c r="D6" s="15">
        <v>124</v>
      </c>
      <c r="E6" s="15">
        <v>247</v>
      </c>
      <c r="F6" s="15">
        <v>300</v>
      </c>
      <c r="G6" s="15">
        <v>484</v>
      </c>
      <c r="H6" s="15">
        <v>792</v>
      </c>
      <c r="I6" s="15">
        <v>1330</v>
      </c>
      <c r="J6" s="15">
        <v>1850</v>
      </c>
      <c r="K6" s="15">
        <v>2500</v>
      </c>
      <c r="L6" s="15">
        <v>3000</v>
      </c>
      <c r="M6" s="15">
        <v>3000</v>
      </c>
      <c r="N6" s="15">
        <v>3000</v>
      </c>
      <c r="O6" s="15">
        <v>6800</v>
      </c>
      <c r="P6" s="15">
        <v>6000</v>
      </c>
    </row>
    <row r="7" spans="1:16" ht="12.75" customHeight="1" x14ac:dyDescent="0.15">
      <c r="A7" s="25" t="s">
        <v>32</v>
      </c>
      <c r="B7" s="26">
        <f t="shared" ref="B7:P7" si="1">(B6*0.3208)/B4</f>
        <v>4.0845524595104017</v>
      </c>
      <c r="C7" s="26">
        <f t="shared" si="1"/>
        <v>5.3603393584839569</v>
      </c>
      <c r="D7" s="26">
        <f t="shared" si="1"/>
        <v>5.3809065886334109</v>
      </c>
      <c r="E7" s="26">
        <f t="shared" si="1"/>
        <v>6.2243483520743421</v>
      </c>
      <c r="F7" s="26">
        <f t="shared" si="1"/>
        <v>4.8105986326239742</v>
      </c>
      <c r="G7" s="26">
        <f t="shared" si="1"/>
        <v>5.4495935661403392</v>
      </c>
      <c r="H7" s="26">
        <f t="shared" si="1"/>
        <v>5.078728984112983</v>
      </c>
      <c r="I7" s="26">
        <f t="shared" si="1"/>
        <v>5.4107899681164966</v>
      </c>
      <c r="J7" s="26">
        <f t="shared" si="1"/>
        <v>5.2475153125654463</v>
      </c>
      <c r="K7" s="26">
        <f t="shared" si="1"/>
        <v>5.2098883412122472</v>
      </c>
      <c r="L7" s="26">
        <f t="shared" si="1"/>
        <v>5.2689738795081782</v>
      </c>
      <c r="M7" s="26">
        <f t="shared" si="1"/>
        <v>5.2689738795081782</v>
      </c>
      <c r="N7" s="26">
        <f t="shared" si="1"/>
        <v>5.2689738795081782</v>
      </c>
      <c r="O7" s="26">
        <f t="shared" si="1"/>
        <v>9.069373624382278</v>
      </c>
      <c r="P7" s="26">
        <f t="shared" si="1"/>
        <v>5.30174467432394</v>
      </c>
    </row>
    <row r="8" spans="1:16" ht="12.75" customHeight="1" x14ac:dyDescent="0.15"/>
    <row r="9" spans="1:16" ht="12.75" customHeight="1" x14ac:dyDescent="0.15"/>
    <row r="10" spans="1:16" ht="12.75" customHeight="1" x14ac:dyDescent="0.15"/>
    <row r="11" spans="1:16" ht="12.75" customHeight="1" x14ac:dyDescent="0.15"/>
    <row r="12" spans="1:16" ht="19.5" customHeight="1" x14ac:dyDescent="0.2">
      <c r="A12" s="27" t="s">
        <v>33</v>
      </c>
      <c r="B12" s="15" t="s">
        <v>34</v>
      </c>
    </row>
    <row r="13" spans="1:16" ht="33" customHeight="1" x14ac:dyDescent="0.35">
      <c r="A13" s="28"/>
    </row>
    <row r="14" spans="1:16" ht="12.75" customHeight="1" x14ac:dyDescent="0.15"/>
    <row r="15" spans="1:16" ht="12.75" customHeight="1" x14ac:dyDescent="0.15"/>
    <row r="16" spans="1: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hyperlinks>
    <hyperlink ref="A12" r:id="rId1" xr:uid="{00000000-0004-0000-0200-000000000000}"/>
  </hyperlinks>
  <pageMargins left="0.7" right="0.7" top="0.75" bottom="0.75" header="0" footer="0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5" defaultRowHeight="15" customHeight="1" x14ac:dyDescent="0.15"/>
  <cols>
    <col min="1" max="26" width="8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5" defaultRowHeight="15" customHeight="1" x14ac:dyDescent="0.15"/>
  <cols>
    <col min="1" max="26" width="8" customWidth="1"/>
  </cols>
  <sheetData>
    <row r="1" ht="12.75" customHeight="1" x14ac:dyDescent="0.15"/>
    <row r="2" ht="12.75" customHeight="1" x14ac:dyDescent="0.15"/>
    <row r="3" ht="12.75" customHeight="1" x14ac:dyDescent="0.15"/>
    <row r="4" ht="12.75" customHeight="1" x14ac:dyDescent="0.15"/>
    <row r="5" ht="12.75" customHeight="1" x14ac:dyDescent="0.15"/>
    <row r="6" ht="12.75" customHeight="1" x14ac:dyDescent="0.15"/>
    <row r="7" ht="12.75" customHeight="1" x14ac:dyDescent="0.15"/>
    <row r="8" ht="12.75" customHeight="1" x14ac:dyDescent="0.15"/>
    <row r="9" ht="12.75" customHeight="1" x14ac:dyDescent="0.15"/>
    <row r="10" ht="12.75" customHeight="1" x14ac:dyDescent="0.15"/>
    <row r="11" ht="12.75" customHeight="1" x14ac:dyDescent="0.15"/>
    <row r="12" ht="12.75" customHeight="1" x14ac:dyDescent="0.15"/>
    <row r="13" ht="12.75" customHeight="1" x14ac:dyDescent="0.15"/>
    <row r="14" ht="12.75" customHeight="1" x14ac:dyDescent="0.15"/>
    <row r="15" ht="12.75" customHeight="1" x14ac:dyDescent="0.15"/>
    <row r="16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Cv Calcs</vt:lpstr>
      <vt:lpstr>curves</vt:lpstr>
      <vt:lpstr>velocity calc</vt:lpstr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Schreiner</dc:creator>
  <cp:lastModifiedBy>Bob Rohr</cp:lastModifiedBy>
  <dcterms:created xsi:type="dcterms:W3CDTF">2004-04-27T19:21:40Z</dcterms:created>
  <dcterms:modified xsi:type="dcterms:W3CDTF">2023-08-10T21:54:28Z</dcterms:modified>
</cp:coreProperties>
</file>