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oilma\OneDrive\Desktop\"/>
    </mc:Choice>
  </mc:AlternateContent>
  <xr:revisionPtr revIDLastSave="0" documentId="8_{8516152B-2365-4070-AD23-5D04303BD6F5}" xr6:coauthVersionLast="47" xr6:coauthVersionMax="47" xr10:uidLastSave="{00000000-0000-0000-0000-000000000000}"/>
  <bookViews>
    <workbookView xWindow="28680" yWindow="915" windowWidth="27540" windowHeight="14325" xr2:uid="{00000000-000D-0000-FFFF-FFFF00000000}"/>
  </bookViews>
  <sheets>
    <sheet name="Cv Calcs" sheetId="1" r:id="rId1"/>
    <sheet name="curves" sheetId="2" r:id="rId2"/>
    <sheet name="velocity calc" sheetId="3" r:id="rId3"/>
    <sheet name="Sheet3" sheetId="4" r:id="rId4"/>
    <sheet name="Sheet1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9" roundtripDataSignature="AMtx7mhuqZNpVDicjKN/YatdGURmVrJbnQ=="/>
    </ext>
  </extLst>
</workbook>
</file>

<file path=xl/calcChain.xml><?xml version="1.0" encoding="utf-8"?>
<calcChain xmlns="http://schemas.openxmlformats.org/spreadsheetml/2006/main">
  <c r="J8" i="1" l="1"/>
  <c r="I7" i="1"/>
  <c r="I8" i="1" s="1"/>
  <c r="H10" i="1" s="1"/>
  <c r="H11" i="1" s="1"/>
  <c r="N23" i="1"/>
  <c r="O23" i="1" s="1"/>
  <c r="N22" i="1"/>
  <c r="O22" i="1" s="1"/>
  <c r="N21" i="1"/>
  <c r="O21" i="1" s="1"/>
  <c r="N20" i="1"/>
  <c r="O20" i="1" s="1"/>
  <c r="I22" i="1"/>
  <c r="J22" i="1" s="1"/>
  <c r="I21" i="1"/>
  <c r="J21" i="1" s="1"/>
  <c r="I20" i="1"/>
  <c r="J20" i="1" s="1"/>
  <c r="P4" i="3"/>
  <c r="P7" i="3" s="1"/>
  <c r="O4" i="3"/>
  <c r="O7" i="3" s="1"/>
  <c r="N4" i="3"/>
  <c r="N7" i="3" s="1"/>
  <c r="M4" i="3"/>
  <c r="M7" i="3" s="1"/>
  <c r="L4" i="3"/>
  <c r="L7" i="3" s="1"/>
  <c r="K4" i="3"/>
  <c r="K7" i="3" s="1"/>
  <c r="J4" i="3"/>
  <c r="J7" i="3" s="1"/>
  <c r="I4" i="3"/>
  <c r="I7" i="3" s="1"/>
  <c r="H4" i="3"/>
  <c r="H7" i="3" s="1"/>
  <c r="G4" i="3"/>
  <c r="G7" i="3" s="1"/>
  <c r="F4" i="3"/>
  <c r="F7" i="3" s="1"/>
  <c r="E4" i="3"/>
  <c r="E7" i="3" s="1"/>
  <c r="D4" i="3"/>
  <c r="D7" i="3" s="1"/>
  <c r="C4" i="3"/>
  <c r="C7" i="3" s="1"/>
  <c r="B4" i="3"/>
  <c r="B7" i="3" s="1"/>
  <c r="G54" i="2"/>
  <c r="C42" i="2"/>
  <c r="B42" i="2"/>
  <c r="C41" i="2"/>
  <c r="B41" i="2"/>
  <c r="C40" i="2"/>
  <c r="B40" i="2"/>
  <c r="G39" i="2"/>
  <c r="C39" i="2"/>
  <c r="B39" i="2"/>
  <c r="H39" i="2" s="1"/>
  <c r="G38" i="2"/>
  <c r="C38" i="2"/>
  <c r="B38" i="2"/>
  <c r="H38" i="2" s="1"/>
  <c r="G37" i="2"/>
  <c r="H37" i="2" s="1"/>
  <c r="C37" i="2"/>
  <c r="B37" i="2"/>
  <c r="G36" i="2"/>
  <c r="C36" i="2"/>
  <c r="B36" i="2"/>
  <c r="H36" i="2" s="1"/>
  <c r="G35" i="2"/>
  <c r="C35" i="2"/>
  <c r="B35" i="2"/>
  <c r="H35" i="2" s="1"/>
  <c r="G34" i="2"/>
  <c r="H34" i="2" s="1"/>
  <c r="C34" i="2"/>
  <c r="B34" i="2"/>
  <c r="G33" i="2"/>
  <c r="C33" i="2"/>
  <c r="B33" i="2"/>
  <c r="H33" i="2" s="1"/>
  <c r="G32" i="2"/>
  <c r="C32" i="2"/>
  <c r="B32" i="2"/>
  <c r="H32" i="2" s="1"/>
  <c r="G31" i="2"/>
  <c r="H31" i="2" s="1"/>
  <c r="C31" i="2"/>
  <c r="B31" i="2"/>
  <c r="G30" i="2"/>
  <c r="C30" i="2"/>
  <c r="B30" i="2"/>
  <c r="H30" i="2" s="1"/>
  <c r="G29" i="2"/>
  <c r="C29" i="2"/>
  <c r="B29" i="2"/>
  <c r="H29" i="2" s="1"/>
  <c r="G28" i="2"/>
  <c r="H28" i="2" s="1"/>
  <c r="C28" i="2"/>
  <c r="B28" i="2"/>
  <c r="G27" i="2"/>
  <c r="C27" i="2"/>
  <c r="B27" i="2"/>
  <c r="H27" i="2" s="1"/>
  <c r="G26" i="2"/>
  <c r="C26" i="2"/>
  <c r="B26" i="2"/>
  <c r="H26" i="2" s="1"/>
  <c r="G25" i="2"/>
  <c r="H25" i="2" s="1"/>
  <c r="C25" i="2"/>
  <c r="B25" i="2"/>
  <c r="G24" i="2"/>
  <c r="C24" i="2"/>
  <c r="B24" i="2"/>
  <c r="H24" i="2" s="1"/>
  <c r="G23" i="2"/>
  <c r="C23" i="2"/>
  <c r="B23" i="2"/>
  <c r="H23" i="2" s="1"/>
  <c r="G22" i="2"/>
  <c r="H22" i="2" s="1"/>
  <c r="C22" i="2"/>
  <c r="B22" i="2"/>
  <c r="H10" i="2"/>
  <c r="E10" i="2"/>
  <c r="B10" i="2"/>
  <c r="C21" i="1"/>
  <c r="D21" i="1" s="1"/>
  <c r="C20" i="1"/>
  <c r="D20" i="1" s="1"/>
  <c r="E10" i="1"/>
  <c r="B10" i="1"/>
  <c r="J23" i="1" l="1"/>
  <c r="J25" i="1" s="1"/>
  <c r="O24" i="1"/>
  <c r="O25" i="1" s="1"/>
  <c r="D23" i="1"/>
  <c r="D25" i="1" l="1"/>
</calcChain>
</file>

<file path=xl/sharedStrings.xml><?xml version="1.0" encoding="utf-8"?>
<sst xmlns="http://schemas.openxmlformats.org/spreadsheetml/2006/main" count="87" uniqueCount="42">
  <si>
    <t>To Find Cv</t>
  </si>
  <si>
    <t>To Find Flow</t>
  </si>
  <si>
    <t>To Find PSI Drop</t>
  </si>
  <si>
    <t>Known values</t>
  </si>
  <si>
    <t>Delta P (PSI)</t>
  </si>
  <si>
    <t>Cv</t>
  </si>
  <si>
    <t>Flow (GPM)</t>
  </si>
  <si>
    <t>Flow</t>
  </si>
  <si>
    <t>Calculated Value</t>
  </si>
  <si>
    <t>Cv &gt;&gt;&gt;&gt;&gt;&gt;&gt;&gt;&gt;&gt;</t>
  </si>
  <si>
    <t>Flow (GPM) &gt;&gt;&gt;&gt;&gt;&gt;&gt;</t>
  </si>
  <si>
    <t>Delta P (PSI) &gt;&gt;&gt;&gt;&gt;&gt;&gt;&gt;</t>
  </si>
  <si>
    <t>Feet of head &gt;&gt;&gt;&gt;&gt;&gt;&gt;&gt;</t>
  </si>
  <si>
    <t>Enter Cv Values</t>
  </si>
  <si>
    <t>Squared</t>
  </si>
  <si>
    <t>Inversed</t>
  </si>
  <si>
    <t>Cv #1 =</t>
  </si>
  <si>
    <t>Cv #2 =</t>
  </si>
  <si>
    <t>Total Cv &gt;&gt;</t>
  </si>
  <si>
    <t>663 Manifold Total Cv &gt;&gt;&gt;&gt;&gt;&gt;&gt;&gt;&gt;</t>
  </si>
  <si>
    <t>668 Manifold Total Cv &gt;&gt;&gt;&gt;&gt;&gt;&gt;&gt;&gt;</t>
  </si>
  <si>
    <t>IPEX manifold with flowmeter Cv &gt;&gt;</t>
  </si>
  <si>
    <t>Enter Cv Value below</t>
  </si>
  <si>
    <t>Head loss</t>
  </si>
  <si>
    <t>GPM</t>
  </si>
  <si>
    <t>Ft/100 ft</t>
  </si>
  <si>
    <t>PSID of pipe</t>
  </si>
  <si>
    <t>Eq Ft of Pipe</t>
  </si>
  <si>
    <t>Nominal Pipe Diameter (reference) &gt;&gt;&gt;&gt;&gt;</t>
  </si>
  <si>
    <t>Inside pipe diameter (schedule 40)</t>
  </si>
  <si>
    <t>Area of pipe (sq in)</t>
  </si>
  <si>
    <t>Flow rate (GPM)</t>
  </si>
  <si>
    <t>Calculated velocity (ft/sec)</t>
  </si>
  <si>
    <t>http://www.1728.com/flowrate.htm</t>
  </si>
  <si>
    <t>&lt;&lt;&lt; reference web page to check calculations</t>
  </si>
  <si>
    <t>Cv #3 =</t>
  </si>
  <si>
    <t>3 Cv in series</t>
  </si>
  <si>
    <t>2 Cv in series</t>
  </si>
  <si>
    <t>4 Cv in series</t>
  </si>
  <si>
    <t xml:space="preserve">Cv #4 = </t>
  </si>
  <si>
    <t>Operating Temp °F</t>
  </si>
  <si>
    <t>Operating temperature converted to °C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</si>
</sst>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9" x14ac:knownFonts="1">
    <font>
      <sz val="10"/>
      <color rgb="FF000000"/>
      <name val="Arial"/>
    </font>
    <font>
      <b/>
      <sz val="14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</font>
    <font>
      <u/>
      <sz val="10"/>
      <color theme="10"/>
      <name val="Arial"/>
      <family val="2"/>
    </font>
    <font>
      <b/>
      <sz val="2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9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0" xfId="0" applyFont="1"/>
    <xf numFmtId="0" fontId="3" fillId="2" borderId="7" xfId="0" applyFont="1" applyFill="1" applyBorder="1"/>
    <xf numFmtId="0" fontId="5" fillId="0" borderId="3" xfId="0" applyFont="1" applyBorder="1"/>
    <xf numFmtId="2" fontId="5" fillId="0" borderId="4" xfId="0" applyNumberFormat="1" applyFont="1" applyBorder="1"/>
    <xf numFmtId="0" fontId="3" fillId="0" borderId="8" xfId="0" applyFont="1" applyBorder="1"/>
    <xf numFmtId="0" fontId="3" fillId="0" borderId="9" xfId="0" applyFont="1" applyBorder="1"/>
    <xf numFmtId="0" fontId="5" fillId="0" borderId="8" xfId="0" applyFont="1" applyBorder="1"/>
    <xf numFmtId="2" fontId="5" fillId="0" borderId="9" xfId="0" applyNumberFormat="1" applyFont="1" applyBorder="1"/>
    <xf numFmtId="0" fontId="6" fillId="0" borderId="0" xfId="0" applyFont="1"/>
    <xf numFmtId="0" fontId="3" fillId="0" borderId="0" xfId="0" applyFont="1" applyAlignment="1">
      <alignment horizontal="right"/>
    </xf>
    <xf numFmtId="2" fontId="3" fillId="0" borderId="0" xfId="0" applyNumberFormat="1" applyFont="1"/>
    <xf numFmtId="2" fontId="5" fillId="0" borderId="0" xfId="0" applyNumberFormat="1" applyFont="1"/>
    <xf numFmtId="0" fontId="3" fillId="0" borderId="0" xfId="0" applyFont="1" applyAlignment="1">
      <alignment horizontal="right" wrapText="1"/>
    </xf>
    <xf numFmtId="164" fontId="3" fillId="0" borderId="0" xfId="0" applyNumberFormat="1" applyFont="1"/>
    <xf numFmtId="164" fontId="3" fillId="0" borderId="0" xfId="0" applyNumberFormat="1" applyFont="1" applyAlignment="1">
      <alignment horizontal="right"/>
    </xf>
    <xf numFmtId="165" fontId="3" fillId="0" borderId="0" xfId="0" applyNumberFormat="1" applyFont="1"/>
    <xf numFmtId="1" fontId="3" fillId="0" borderId="0" xfId="0" applyNumberFormat="1" applyFont="1"/>
    <xf numFmtId="0" fontId="3" fillId="2" borderId="10" xfId="0" applyFont="1" applyFill="1" applyBorder="1"/>
    <xf numFmtId="2" fontId="3" fillId="2" borderId="10" xfId="0" applyNumberFormat="1" applyFont="1" applyFill="1" applyBorder="1"/>
    <xf numFmtId="0" fontId="7" fillId="0" borderId="0" xfId="0" applyFont="1"/>
    <xf numFmtId="0" fontId="8" fillId="0" borderId="0" xfId="0" applyFont="1"/>
    <xf numFmtId="0" fontId="6" fillId="0" borderId="11" xfId="0" applyFon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6" fillId="0" borderId="10" xfId="0" applyFont="1" applyBorder="1"/>
    <xf numFmtId="0" fontId="3" fillId="0" borderId="15" xfId="0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0" fontId="6" fillId="0" borderId="15" xfId="0" applyFont="1" applyBorder="1"/>
    <xf numFmtId="2" fontId="3" fillId="0" borderId="10" xfId="0" applyNumberFormat="1" applyFont="1" applyBorder="1"/>
    <xf numFmtId="0" fontId="0" fillId="0" borderId="10" xfId="0" applyBorder="1"/>
    <xf numFmtId="0" fontId="3" fillId="0" borderId="10" xfId="0" applyFont="1" applyBorder="1" applyAlignment="1">
      <alignment horizontal="right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5" fillId="0" borderId="17" xfId="0" applyFont="1" applyBorder="1" applyAlignment="1">
      <alignment horizontal="right"/>
    </xf>
    <xf numFmtId="2" fontId="5" fillId="0" borderId="18" xfId="0" applyNumberFormat="1" applyFont="1" applyBorder="1"/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3" fillId="2" borderId="7" xfId="0" applyFont="1" applyFill="1" applyBorder="1" applyProtection="1">
      <protection locked="0"/>
    </xf>
    <xf numFmtId="0" fontId="4" fillId="2" borderId="10" xfId="0" applyFont="1" applyFill="1" applyBorder="1" applyProtection="1">
      <protection locked="0"/>
    </xf>
    <xf numFmtId="0" fontId="4" fillId="2" borderId="7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sz="1000" b="0" i="0">
                <a:solidFill>
                  <a:srgbClr val="000000"/>
                </a:solidFill>
                <a:latin typeface="+mn-lt"/>
              </a:defRPr>
            </a:pPr>
            <a:r>
              <a:rPr sz="1000" b="0" i="0">
                <a:solidFill>
                  <a:srgbClr val="000000"/>
                </a:solidFill>
                <a:latin typeface="+mn-lt"/>
              </a:rPr>
              <a:t>NA546350A
Flow vs. Pressure Drop</a:t>
            </a:r>
          </a:p>
        </c:rich>
      </c:tx>
      <c:overlay val="0"/>
    </c:title>
    <c:autoTitleDeleted val="0"/>
    <c:plotArea>
      <c:layout/>
      <c:scatterChart>
        <c:scatterStyle val="lineMarker"/>
        <c:varyColors val="1"/>
        <c:ser>
          <c:idx val="0"/>
          <c:order val="0"/>
          <c:spPr>
            <a:ln>
              <a:noFill/>
            </a:ln>
          </c:spPr>
          <c:marker>
            <c:symbol val="circle"/>
            <c:size val="7"/>
            <c:spPr>
              <a:solidFill>
                <a:srgbClr val="000080"/>
              </a:solidFill>
              <a:ln cmpd="sng">
                <a:solidFill>
                  <a:srgbClr val="000080"/>
                </a:solidFill>
              </a:ln>
            </c:spPr>
          </c:marker>
          <c:xVal>
            <c:numRef>
              <c:f>curves!$A$21:$A$42</c:f>
              <c:numCache>
                <c:formatCode>General</c:formatCode>
                <c:ptCount val="22"/>
                <c:pt idx="0">
                  <c:v>0</c:v>
                </c:pt>
                <c:pt idx="1">
                  <c:v>250</c:v>
                </c:pt>
                <c:pt idx="2">
                  <c:v>500</c:v>
                </c:pt>
                <c:pt idx="3">
                  <c:v>750</c:v>
                </c:pt>
                <c:pt idx="4">
                  <c:v>1000</c:v>
                </c:pt>
                <c:pt idx="5">
                  <c:v>1250</c:v>
                </c:pt>
                <c:pt idx="6">
                  <c:v>1500</c:v>
                </c:pt>
                <c:pt idx="7">
                  <c:v>1750</c:v>
                </c:pt>
                <c:pt idx="8">
                  <c:v>2000</c:v>
                </c:pt>
                <c:pt idx="9">
                  <c:v>2250</c:v>
                </c:pt>
                <c:pt idx="10">
                  <c:v>2500</c:v>
                </c:pt>
                <c:pt idx="11">
                  <c:v>2750</c:v>
                </c:pt>
                <c:pt idx="12">
                  <c:v>3000</c:v>
                </c:pt>
                <c:pt idx="13">
                  <c:v>3250</c:v>
                </c:pt>
                <c:pt idx="14">
                  <c:v>3500</c:v>
                </c:pt>
                <c:pt idx="15">
                  <c:v>3750</c:v>
                </c:pt>
                <c:pt idx="16">
                  <c:v>4000</c:v>
                </c:pt>
                <c:pt idx="17">
                  <c:v>4250</c:v>
                </c:pt>
                <c:pt idx="18">
                  <c:v>4500</c:v>
                </c:pt>
                <c:pt idx="19">
                  <c:v>4750</c:v>
                </c:pt>
                <c:pt idx="20">
                  <c:v>5000</c:v>
                </c:pt>
                <c:pt idx="21">
                  <c:v>5250</c:v>
                </c:pt>
              </c:numCache>
            </c:numRef>
          </c:xVal>
          <c:yVal>
            <c:numRef>
              <c:f>curves!$B$21:$B$42</c:f>
              <c:numCache>
                <c:formatCode>0.000</c:formatCode>
                <c:ptCount val="22"/>
                <c:pt idx="0">
                  <c:v>0</c:v>
                </c:pt>
                <c:pt idx="1">
                  <c:v>1.6153673384096356E-2</c:v>
                </c:pt>
                <c:pt idx="2">
                  <c:v>6.4614693536385423E-2</c:v>
                </c:pt>
                <c:pt idx="3">
                  <c:v>0.14538306045686725</c:v>
                </c:pt>
                <c:pt idx="4">
                  <c:v>0.25845877414554169</c:v>
                </c:pt>
                <c:pt idx="5">
                  <c:v>0.40384183460240897</c:v>
                </c:pt>
                <c:pt idx="6">
                  <c:v>0.58153224182746899</c:v>
                </c:pt>
                <c:pt idx="7">
                  <c:v>0.7915299958207217</c:v>
                </c:pt>
                <c:pt idx="8">
                  <c:v>1.0338350965821668</c:v>
                </c:pt>
                <c:pt idx="9">
                  <c:v>1.3084475441118053</c:v>
                </c:pt>
                <c:pt idx="10">
                  <c:v>1.6153673384096359</c:v>
                </c:pt>
                <c:pt idx="11">
                  <c:v>1.9545944794756598</c:v>
                </c:pt>
                <c:pt idx="12">
                  <c:v>2.326128967309876</c:v>
                </c:pt>
                <c:pt idx="13">
                  <c:v>2.7299708019122844</c:v>
                </c:pt>
                <c:pt idx="14">
                  <c:v>3.1661199832828868</c:v>
                </c:pt>
                <c:pt idx="15">
                  <c:v>3.6345765114216806</c:v>
                </c:pt>
                <c:pt idx="16">
                  <c:v>4.1353403863286671</c:v>
                </c:pt>
                <c:pt idx="17">
                  <c:v>4.668411608003848</c:v>
                </c:pt>
                <c:pt idx="18">
                  <c:v>5.2337901764472212</c:v>
                </c:pt>
                <c:pt idx="19">
                  <c:v>5.8314760916587849</c:v>
                </c:pt>
                <c:pt idx="20">
                  <c:v>6.4614693536385435</c:v>
                </c:pt>
                <c:pt idx="21">
                  <c:v>7.1237699623864952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A39-408B-98B7-99B9DA671621}"/>
            </c:ext>
          </c:extLst>
        </c:ser>
        <c:ser>
          <c:idx val="1"/>
          <c:order val="1"/>
          <c:spPr>
            <a:ln>
              <a:noFill/>
            </a:ln>
          </c:spPr>
          <c:marker>
            <c:symbol val="circle"/>
            <c:size val="7"/>
            <c:spPr>
              <a:solidFill>
                <a:srgbClr val="FF00FF"/>
              </a:solidFill>
              <a:ln cmpd="sng">
                <a:solidFill>
                  <a:srgbClr val="FF00FF"/>
                </a:solidFill>
              </a:ln>
            </c:spPr>
          </c:marker>
          <c:xVal>
            <c:numRef>
              <c:f>curves!$A$21:$A$42</c:f>
              <c:numCache>
                <c:formatCode>General</c:formatCode>
                <c:ptCount val="22"/>
                <c:pt idx="0">
                  <c:v>0</c:v>
                </c:pt>
                <c:pt idx="1">
                  <c:v>250</c:v>
                </c:pt>
                <c:pt idx="2">
                  <c:v>500</c:v>
                </c:pt>
                <c:pt idx="3">
                  <c:v>750</c:v>
                </c:pt>
                <c:pt idx="4">
                  <c:v>1000</c:v>
                </c:pt>
                <c:pt idx="5">
                  <c:v>1250</c:v>
                </c:pt>
                <c:pt idx="6">
                  <c:v>1500</c:v>
                </c:pt>
                <c:pt idx="7">
                  <c:v>1750</c:v>
                </c:pt>
                <c:pt idx="8">
                  <c:v>2000</c:v>
                </c:pt>
                <c:pt idx="9">
                  <c:v>2250</c:v>
                </c:pt>
                <c:pt idx="10">
                  <c:v>2500</c:v>
                </c:pt>
                <c:pt idx="11">
                  <c:v>2750</c:v>
                </c:pt>
                <c:pt idx="12">
                  <c:v>3000</c:v>
                </c:pt>
                <c:pt idx="13">
                  <c:v>3250</c:v>
                </c:pt>
                <c:pt idx="14">
                  <c:v>3500</c:v>
                </c:pt>
                <c:pt idx="15">
                  <c:v>3750</c:v>
                </c:pt>
                <c:pt idx="16">
                  <c:v>4000</c:v>
                </c:pt>
                <c:pt idx="17">
                  <c:v>4250</c:v>
                </c:pt>
                <c:pt idx="18">
                  <c:v>4500</c:v>
                </c:pt>
                <c:pt idx="19">
                  <c:v>4750</c:v>
                </c:pt>
                <c:pt idx="20">
                  <c:v>5000</c:v>
                </c:pt>
                <c:pt idx="21">
                  <c:v>5250</c:v>
                </c:pt>
              </c:numCache>
            </c:numRef>
          </c:xVal>
          <c:yVal>
            <c:numRef>
              <c:f>curves!$C$21:$C$42</c:f>
              <c:numCache>
                <c:formatCode>0.00</c:formatCode>
                <c:ptCount val="22"/>
                <c:pt idx="0" formatCode="General">
                  <c:v>0</c:v>
                </c:pt>
                <c:pt idx="1">
                  <c:v>1.6153673384096356E-2</c:v>
                </c:pt>
                <c:pt idx="2">
                  <c:v>6.4614693536385423E-2</c:v>
                </c:pt>
                <c:pt idx="3">
                  <c:v>0.14538306045686725</c:v>
                </c:pt>
                <c:pt idx="4">
                  <c:v>0.25845877414554169</c:v>
                </c:pt>
                <c:pt idx="5">
                  <c:v>0.40384183460240897</c:v>
                </c:pt>
                <c:pt idx="6">
                  <c:v>0.58153224182746899</c:v>
                </c:pt>
                <c:pt idx="7">
                  <c:v>0.7915299958207217</c:v>
                </c:pt>
                <c:pt idx="8">
                  <c:v>1.0338350965821668</c:v>
                </c:pt>
                <c:pt idx="9">
                  <c:v>1.3084475441118053</c:v>
                </c:pt>
                <c:pt idx="10">
                  <c:v>1.6153673384096359</c:v>
                </c:pt>
                <c:pt idx="11">
                  <c:v>1.9545944794756598</c:v>
                </c:pt>
                <c:pt idx="12">
                  <c:v>2.326128967309876</c:v>
                </c:pt>
                <c:pt idx="13">
                  <c:v>2.7299708019122844</c:v>
                </c:pt>
                <c:pt idx="14">
                  <c:v>3.1661199832828868</c:v>
                </c:pt>
                <c:pt idx="15">
                  <c:v>3.6345765114216806</c:v>
                </c:pt>
                <c:pt idx="16">
                  <c:v>4.1353403863286671</c:v>
                </c:pt>
                <c:pt idx="17">
                  <c:v>4.668411608003848</c:v>
                </c:pt>
                <c:pt idx="18">
                  <c:v>5.2337901764472212</c:v>
                </c:pt>
                <c:pt idx="19">
                  <c:v>5.8314760916587849</c:v>
                </c:pt>
                <c:pt idx="20">
                  <c:v>6.4614693536385435</c:v>
                </c:pt>
                <c:pt idx="21">
                  <c:v>7.1237699623864952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A39-408B-98B7-99B9DA6716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38408624"/>
        <c:axId val="822025340"/>
      </c:scatterChart>
      <c:valAx>
        <c:axId val="1638408624"/>
        <c:scaling>
          <c:orientation val="minMax"/>
          <c:max val="500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10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1000" b="1" i="0">
                    <a:solidFill>
                      <a:srgbClr val="000000"/>
                    </a:solidFill>
                    <a:latin typeface="+mn-lt"/>
                  </a:rPr>
                  <a:t>Flow (GPM)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822025340"/>
        <c:crosses val="autoZero"/>
        <c:crossBetween val="midCat"/>
      </c:valAx>
      <c:valAx>
        <c:axId val="822025340"/>
        <c:scaling>
          <c:orientation val="minMax"/>
          <c:max val="7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10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1000" b="1" i="0">
                    <a:solidFill>
                      <a:srgbClr val="000000"/>
                    </a:solidFill>
                    <a:latin typeface="+mn-lt"/>
                  </a:rPr>
                  <a:t>Pressure Drop (PSI)</a:t>
                </a:r>
              </a:p>
            </c:rich>
          </c:tx>
          <c:overlay val="0"/>
        </c:title>
        <c:numFmt formatCode="0.0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638408624"/>
        <c:crosses val="autoZero"/>
        <c:crossBetween val="midCat"/>
      </c:valAx>
    </c:plotArea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curves!$H$20</c:f>
              <c:strCache>
                <c:ptCount val="1"/>
                <c:pt idx="0">
                  <c:v>Eq Ft of Pipe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FF00FF"/>
              </a:solidFill>
              <a:ln cmpd="sng">
                <a:solidFill>
                  <a:srgbClr val="FF00FF"/>
                </a:solidFill>
              </a:ln>
            </c:spPr>
          </c:marker>
          <c:xVal>
            <c:numRef>
              <c:f>curves!$A$21:$A$39</c:f>
              <c:numCache>
                <c:formatCode>General</c:formatCode>
                <c:ptCount val="19"/>
                <c:pt idx="0">
                  <c:v>0</c:v>
                </c:pt>
                <c:pt idx="1">
                  <c:v>250</c:v>
                </c:pt>
                <c:pt idx="2">
                  <c:v>500</c:v>
                </c:pt>
                <c:pt idx="3">
                  <c:v>750</c:v>
                </c:pt>
                <c:pt idx="4">
                  <c:v>1000</c:v>
                </c:pt>
                <c:pt idx="5">
                  <c:v>1250</c:v>
                </c:pt>
                <c:pt idx="6">
                  <c:v>1500</c:v>
                </c:pt>
                <c:pt idx="7">
                  <c:v>1750</c:v>
                </c:pt>
                <c:pt idx="8">
                  <c:v>2000</c:v>
                </c:pt>
                <c:pt idx="9">
                  <c:v>2250</c:v>
                </c:pt>
                <c:pt idx="10">
                  <c:v>2500</c:v>
                </c:pt>
                <c:pt idx="11">
                  <c:v>2750</c:v>
                </c:pt>
                <c:pt idx="12">
                  <c:v>3000</c:v>
                </c:pt>
                <c:pt idx="13">
                  <c:v>3250</c:v>
                </c:pt>
                <c:pt idx="14">
                  <c:v>3500</c:v>
                </c:pt>
                <c:pt idx="15">
                  <c:v>3750</c:v>
                </c:pt>
                <c:pt idx="16">
                  <c:v>4000</c:v>
                </c:pt>
                <c:pt idx="17">
                  <c:v>4250</c:v>
                </c:pt>
                <c:pt idx="18">
                  <c:v>4500</c:v>
                </c:pt>
              </c:numCache>
            </c:numRef>
          </c:xVal>
          <c:yVal>
            <c:numRef>
              <c:f>curves!$H$21:$H$39</c:f>
              <c:numCache>
                <c:formatCode>0.0</c:formatCode>
                <c:ptCount val="19"/>
                <c:pt idx="0">
                  <c:v>0.01</c:v>
                </c:pt>
                <c:pt idx="1">
                  <c:v>8.5378823383173117</c:v>
                </c:pt>
                <c:pt idx="2">
                  <c:v>10.435189524610049</c:v>
                </c:pt>
                <c:pt idx="3">
                  <c:v>11.618561532555521</c:v>
                </c:pt>
                <c:pt idx="4">
                  <c:v>12.496193692672326</c:v>
                </c:pt>
                <c:pt idx="5">
                  <c:v>13.209100664063357</c:v>
                </c:pt>
                <c:pt idx="6">
                  <c:v>13.800005738667986</c:v>
                </c:pt>
                <c:pt idx="7">
                  <c:v>14.313899161284708</c:v>
                </c:pt>
                <c:pt idx="8">
                  <c:v>14.768228909521838</c:v>
                </c:pt>
                <c:pt idx="9">
                  <c:v>15.168999328894772</c:v>
                </c:pt>
                <c:pt idx="10">
                  <c:v>15.529839722445715</c:v>
                </c:pt>
                <c:pt idx="11">
                  <c:v>15.860322948081434</c:v>
                </c:pt>
                <c:pt idx="12">
                  <c:v>16.162540333306996</c:v>
                </c:pt>
                <c:pt idx="13">
                  <c:v>16.443328947870381</c:v>
                </c:pt>
                <c:pt idx="14">
                  <c:v>16.707669000600983</c:v>
                </c:pt>
                <c:pt idx="15">
                  <c:v>16.952473956947735</c:v>
                </c:pt>
                <c:pt idx="16">
                  <c:v>17.182545409827803</c:v>
                </c:pt>
                <c:pt idx="17">
                  <c:v>17.401460460657635</c:v>
                </c:pt>
                <c:pt idx="18">
                  <c:v>17.60683503761777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639-4A55-A955-B4C2AC407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4672019"/>
        <c:axId val="1107132126"/>
      </c:scatterChart>
      <c:valAx>
        <c:axId val="2104672019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10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1000" b="1" i="0">
                    <a:solidFill>
                      <a:srgbClr val="000000"/>
                    </a:solidFill>
                    <a:latin typeface="+mn-lt"/>
                  </a:rPr>
                  <a:t>Flow (GPM)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107132126"/>
        <c:crosses val="autoZero"/>
        <c:crossBetween val="midCat"/>
      </c:valAx>
      <c:valAx>
        <c:axId val="110713212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1000"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1000" b="0" i="0">
                    <a:solidFill>
                      <a:srgbClr val="000000"/>
                    </a:solidFill>
                    <a:latin typeface="+mn-lt"/>
                  </a:rPr>
                  <a:t>Equivalent Feet of Head</a:t>
                </a:r>
              </a:p>
            </c:rich>
          </c:tx>
          <c:overlay val="0"/>
        </c:title>
        <c:numFmt formatCode="0.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2104672019"/>
        <c:crosses val="autoZero"/>
        <c:crossBetween val="midCat"/>
      </c:valAx>
    </c:plotArea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38100</xdr:colOff>
      <xdr:row>16</xdr:row>
      <xdr:rowOff>0</xdr:rowOff>
    </xdr:from>
    <xdr:ext cx="6400800" cy="4591050"/>
    <xdr:graphicFrame macro="">
      <xdr:nvGraphicFramePr>
        <xdr:cNvPr id="1545962120" name="Chart 1" descr="Chart 0">
          <a:extLst>
            <a:ext uri="{FF2B5EF4-FFF2-40B4-BE49-F238E27FC236}">
              <a16:creationId xmlns:a16="http://schemas.microsoft.com/office/drawing/2014/main" id="{00000000-0008-0000-0100-0000888225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11</xdr:col>
      <xdr:colOff>0</xdr:colOff>
      <xdr:row>46</xdr:row>
      <xdr:rowOff>0</xdr:rowOff>
    </xdr:from>
    <xdr:ext cx="6400800" cy="4267200"/>
    <xdr:graphicFrame macro="">
      <xdr:nvGraphicFramePr>
        <xdr:cNvPr id="1589764364" name="Chart 2" descr="Chart 1">
          <a:extLst>
            <a:ext uri="{FF2B5EF4-FFF2-40B4-BE49-F238E27FC236}">
              <a16:creationId xmlns:a16="http://schemas.microsoft.com/office/drawing/2014/main" id="{00000000-0008-0000-0100-00000CE1C1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12</xdr:col>
      <xdr:colOff>200025</xdr:colOff>
      <xdr:row>16</xdr:row>
      <xdr:rowOff>66675</xdr:rowOff>
    </xdr:from>
    <xdr:ext cx="1447800" cy="5905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15</xdr:row>
      <xdr:rowOff>0</xdr:rowOff>
    </xdr:from>
    <xdr:ext cx="14382750" cy="73723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://www.1728.com/flowrate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01"/>
  <sheetViews>
    <sheetView tabSelected="1" workbookViewId="0">
      <selection activeCell="B25" sqref="B25"/>
    </sheetView>
  </sheetViews>
  <sheetFormatPr defaultColWidth="14.42578125" defaultRowHeight="15" customHeight="1" x14ac:dyDescent="0.2"/>
  <cols>
    <col min="1" max="2" width="15.28515625" customWidth="1"/>
    <col min="3" max="3" width="8" customWidth="1"/>
    <col min="4" max="4" width="19.7109375" customWidth="1"/>
    <col min="5" max="6" width="8" customWidth="1"/>
    <col min="7" max="7" width="21.42578125" customWidth="1"/>
    <col min="8" max="9" width="8" customWidth="1"/>
    <col min="10" max="10" width="13" customWidth="1"/>
    <col min="11" max="11" width="8" customWidth="1"/>
    <col min="12" max="12" width="11.42578125" bestFit="1" customWidth="1"/>
    <col min="13" max="13" width="13.140625" bestFit="1" customWidth="1"/>
    <col min="14" max="14" width="17.42578125" customWidth="1"/>
    <col min="15" max="15" width="16.85546875" customWidth="1"/>
    <col min="16" max="26" width="8" customWidth="1"/>
  </cols>
  <sheetData>
    <row r="1" spans="1:10" ht="13.5" customHeight="1" x14ac:dyDescent="0.2"/>
    <row r="2" spans="1:10" ht="18" customHeight="1" thickTop="1" x14ac:dyDescent="0.25">
      <c r="A2" s="43" t="s">
        <v>0</v>
      </c>
      <c r="B2" s="44"/>
      <c r="C2" s="1"/>
      <c r="D2" s="43" t="s">
        <v>1</v>
      </c>
      <c r="E2" s="44"/>
      <c r="F2" s="1"/>
      <c r="G2" s="43" t="s">
        <v>2</v>
      </c>
      <c r="H2" s="44"/>
    </row>
    <row r="3" spans="1:10" ht="12.75" customHeight="1" x14ac:dyDescent="0.2">
      <c r="A3" s="2"/>
      <c r="B3" s="3"/>
      <c r="D3" s="2"/>
      <c r="E3" s="3"/>
      <c r="G3" s="2"/>
      <c r="H3" s="3"/>
    </row>
    <row r="4" spans="1:10" ht="12.75" customHeight="1" x14ac:dyDescent="0.2">
      <c r="A4" s="2"/>
      <c r="B4" s="3"/>
      <c r="D4" s="2"/>
      <c r="E4" s="3"/>
      <c r="G4" s="2"/>
      <c r="H4" s="3"/>
    </row>
    <row r="5" spans="1:10" ht="13.5" customHeight="1" thickBot="1" x14ac:dyDescent="0.25">
      <c r="A5" s="4" t="s">
        <v>3</v>
      </c>
      <c r="B5" s="5"/>
      <c r="C5" s="6"/>
      <c r="D5" s="4" t="s">
        <v>3</v>
      </c>
      <c r="E5" s="5"/>
      <c r="F5" s="6"/>
      <c r="G5" s="4" t="s">
        <v>3</v>
      </c>
      <c r="H5" s="5"/>
    </row>
    <row r="6" spans="1:10" ht="12.75" customHeight="1" x14ac:dyDescent="0.2">
      <c r="A6" s="2" t="s">
        <v>4</v>
      </c>
      <c r="B6" s="45">
        <v>1</v>
      </c>
      <c r="C6" s="6"/>
      <c r="D6" s="2" t="s">
        <v>4</v>
      </c>
      <c r="E6" s="47">
        <v>15</v>
      </c>
      <c r="F6" s="6"/>
      <c r="G6" s="2" t="s">
        <v>5</v>
      </c>
      <c r="H6" s="45">
        <v>7</v>
      </c>
    </row>
    <row r="7" spans="1:10" ht="12.75" customHeight="1" x14ac:dyDescent="0.2">
      <c r="A7" s="2" t="s">
        <v>6</v>
      </c>
      <c r="B7" s="45">
        <v>1</v>
      </c>
      <c r="C7" s="6"/>
      <c r="D7" s="2" t="s">
        <v>5</v>
      </c>
      <c r="E7" s="47">
        <v>0.23</v>
      </c>
      <c r="F7" s="6"/>
      <c r="G7" s="2" t="s">
        <v>7</v>
      </c>
      <c r="H7" s="45">
        <v>12</v>
      </c>
      <c r="I7">
        <f>(H8-32)*(5/9)</f>
        <v>60</v>
      </c>
      <c r="J7" t="s">
        <v>41</v>
      </c>
    </row>
    <row r="8" spans="1:10" ht="12.75" customHeight="1" x14ac:dyDescent="0.2">
      <c r="A8" s="2"/>
      <c r="B8" s="3"/>
      <c r="C8" s="6"/>
      <c r="D8" s="2"/>
      <c r="E8" s="3"/>
      <c r="F8" s="6"/>
      <c r="G8" s="2" t="s">
        <v>40</v>
      </c>
      <c r="H8" s="45">
        <v>140</v>
      </c>
      <c r="I8">
        <f>(0.99989 + 0.000053322*I7+ -0.0000075899*I7^2 + 0.000000036719*I7^3)*62.427973725314</f>
        <v>61.410209470822622</v>
      </c>
      <c r="J8" t="str">
        <f>"Density of fluid @ " &amp; H8 &amp; "°F"</f>
        <v>Density of fluid @ 140°F</v>
      </c>
    </row>
    <row r="9" spans="1:10" ht="13.5" customHeight="1" thickBot="1" x14ac:dyDescent="0.25">
      <c r="A9" s="4" t="s">
        <v>8</v>
      </c>
      <c r="B9" s="5"/>
      <c r="C9" s="6"/>
      <c r="D9" s="4" t="s">
        <v>8</v>
      </c>
      <c r="E9" s="5"/>
      <c r="F9" s="6"/>
      <c r="G9" s="4" t="s">
        <v>8</v>
      </c>
      <c r="H9" s="5"/>
    </row>
    <row r="10" spans="1:10" ht="24.75" customHeight="1" x14ac:dyDescent="0.2">
      <c r="A10" s="8" t="s">
        <v>9</v>
      </c>
      <c r="B10" s="9">
        <f>B7/SQRT(B6)</f>
        <v>1</v>
      </c>
      <c r="C10" s="6"/>
      <c r="D10" s="8" t="s">
        <v>10</v>
      </c>
      <c r="E10" s="9">
        <f>E7*SQRT(E6)</f>
        <v>0.89078616962770596</v>
      </c>
      <c r="F10" s="6"/>
      <c r="G10" s="8" t="s">
        <v>11</v>
      </c>
      <c r="H10" s="9">
        <f>(I8/62.4)*(H7/H6)^2</f>
        <v>2.8921605716242991</v>
      </c>
    </row>
    <row r="11" spans="1:10" ht="24.75" customHeight="1" thickBot="1" x14ac:dyDescent="0.25">
      <c r="A11" s="10"/>
      <c r="B11" s="11"/>
      <c r="D11" s="10"/>
      <c r="E11" s="11"/>
      <c r="G11" s="12" t="s">
        <v>12</v>
      </c>
      <c r="H11" s="13">
        <f>H10*2.31</f>
        <v>6.6808909204521312</v>
      </c>
    </row>
    <row r="12" spans="1:10" ht="13.5" customHeight="1" x14ac:dyDescent="0.2"/>
    <row r="13" spans="1:10" ht="12.75" customHeight="1" x14ac:dyDescent="0.2"/>
    <row r="14" spans="1:10" ht="12.75" customHeight="1" x14ac:dyDescent="0.2"/>
    <row r="15" spans="1:10" ht="12.75" customHeight="1" x14ac:dyDescent="0.2"/>
    <row r="16" spans="1:10" ht="12.75" customHeight="1" x14ac:dyDescent="0.2"/>
    <row r="17" spans="1:15" ht="12.75" customHeight="1" thickBot="1" x14ac:dyDescent="0.25"/>
    <row r="18" spans="1:15" ht="12.75" customHeight="1" x14ac:dyDescent="0.2">
      <c r="A18" s="27" t="s">
        <v>37</v>
      </c>
      <c r="B18" s="28"/>
      <c r="C18" s="28"/>
      <c r="D18" s="29"/>
      <c r="G18" s="27" t="s">
        <v>36</v>
      </c>
      <c r="H18" s="28"/>
      <c r="I18" s="28"/>
      <c r="J18" s="29"/>
      <c r="L18" s="27" t="s">
        <v>38</v>
      </c>
      <c r="M18" s="28"/>
      <c r="N18" s="28"/>
      <c r="O18" s="29"/>
    </row>
    <row r="19" spans="1:15" ht="12.75" customHeight="1" x14ac:dyDescent="0.2">
      <c r="A19" s="30"/>
      <c r="B19" s="31" t="s">
        <v>13</v>
      </c>
      <c r="C19" s="31" t="s">
        <v>14</v>
      </c>
      <c r="D19" s="32" t="s">
        <v>15</v>
      </c>
      <c r="G19" s="30"/>
      <c r="H19" s="31" t="s">
        <v>13</v>
      </c>
      <c r="I19" s="31" t="s">
        <v>14</v>
      </c>
      <c r="J19" s="32" t="s">
        <v>15</v>
      </c>
      <c r="L19" s="30"/>
      <c r="M19" s="31" t="s">
        <v>13</v>
      </c>
      <c r="N19" s="31" t="s">
        <v>14</v>
      </c>
      <c r="O19" s="32" t="s">
        <v>15</v>
      </c>
    </row>
    <row r="20" spans="1:15" ht="12.75" customHeight="1" x14ac:dyDescent="0.2">
      <c r="A20" s="33" t="s">
        <v>16</v>
      </c>
      <c r="B20" s="46">
        <v>2.1</v>
      </c>
      <c r="C20" s="31">
        <f t="shared" ref="C20:C21" si="0">B20^2</f>
        <v>4.41</v>
      </c>
      <c r="D20" s="34">
        <f t="shared" ref="D20:D21" si="1">1/C20</f>
        <v>0.22675736961451246</v>
      </c>
      <c r="G20" s="33" t="s">
        <v>16</v>
      </c>
      <c r="H20" s="46">
        <v>3</v>
      </c>
      <c r="I20" s="31">
        <f t="shared" ref="I20:I22" si="2">H20^2</f>
        <v>9</v>
      </c>
      <c r="J20" s="34">
        <f t="shared" ref="J20:J22" si="3">1/I20</f>
        <v>0.1111111111111111</v>
      </c>
      <c r="L20" s="33" t="s">
        <v>16</v>
      </c>
      <c r="M20" s="46">
        <v>10</v>
      </c>
      <c r="N20" s="31">
        <f t="shared" ref="N20:N23" si="4">M20^2</f>
        <v>100</v>
      </c>
      <c r="O20" s="34">
        <f t="shared" ref="O20:O23" si="5">1/N20</f>
        <v>0.01</v>
      </c>
    </row>
    <row r="21" spans="1:15" ht="12.75" customHeight="1" x14ac:dyDescent="0.2">
      <c r="A21" s="33" t="s">
        <v>17</v>
      </c>
      <c r="B21" s="46">
        <v>3.5</v>
      </c>
      <c r="C21" s="31">
        <f t="shared" si="0"/>
        <v>12.25</v>
      </c>
      <c r="D21" s="34">
        <f t="shared" si="1"/>
        <v>8.1632653061224483E-2</v>
      </c>
      <c r="G21" s="33" t="s">
        <v>17</v>
      </c>
      <c r="H21" s="46">
        <v>2.1</v>
      </c>
      <c r="I21" s="31">
        <f t="shared" si="2"/>
        <v>4.41</v>
      </c>
      <c r="J21" s="34">
        <f t="shared" si="3"/>
        <v>0.22675736961451246</v>
      </c>
      <c r="L21" s="33" t="s">
        <v>17</v>
      </c>
      <c r="M21" s="46">
        <v>10</v>
      </c>
      <c r="N21" s="31">
        <f t="shared" si="4"/>
        <v>100</v>
      </c>
      <c r="O21" s="34">
        <f t="shared" si="5"/>
        <v>0.01</v>
      </c>
    </row>
    <row r="22" spans="1:15" ht="12.75" customHeight="1" x14ac:dyDescent="0.2">
      <c r="A22" s="33"/>
      <c r="B22" s="35"/>
      <c r="C22" s="31"/>
      <c r="D22" s="34"/>
      <c r="G22" s="33" t="s">
        <v>35</v>
      </c>
      <c r="H22" s="46">
        <v>2.1</v>
      </c>
      <c r="I22" s="31">
        <f t="shared" si="2"/>
        <v>4.41</v>
      </c>
      <c r="J22" s="34">
        <f t="shared" si="3"/>
        <v>0.22675736961451246</v>
      </c>
      <c r="L22" s="33" t="s">
        <v>35</v>
      </c>
      <c r="M22" s="46">
        <v>5</v>
      </c>
      <c r="N22" s="31">
        <f t="shared" si="4"/>
        <v>25</v>
      </c>
      <c r="O22" s="34">
        <f t="shared" si="5"/>
        <v>0.04</v>
      </c>
    </row>
    <row r="23" spans="1:15" ht="12.75" customHeight="1" x14ac:dyDescent="0.2">
      <c r="A23" s="33"/>
      <c r="B23" s="35"/>
      <c r="C23" s="36"/>
      <c r="D23" s="34">
        <f>SUM(D20:D22)</f>
        <v>0.30839002267573695</v>
      </c>
      <c r="G23" s="33"/>
      <c r="H23" s="35"/>
      <c r="I23" s="36"/>
      <c r="J23" s="34">
        <f>SUM(J20:J22)</f>
        <v>0.56462585034013602</v>
      </c>
      <c r="L23" s="33" t="s">
        <v>39</v>
      </c>
      <c r="M23" s="48">
        <v>10</v>
      </c>
      <c r="N23" s="31">
        <f t="shared" si="4"/>
        <v>100</v>
      </c>
      <c r="O23" s="34">
        <f t="shared" si="5"/>
        <v>0.01</v>
      </c>
    </row>
    <row r="24" spans="1:15" ht="12.75" customHeight="1" x14ac:dyDescent="0.2">
      <c r="A24" s="30"/>
      <c r="B24" s="36"/>
      <c r="C24" s="37"/>
      <c r="D24" s="38"/>
      <c r="G24" s="30"/>
      <c r="H24" s="36"/>
      <c r="I24" s="37"/>
      <c r="J24" s="38"/>
      <c r="L24" s="33"/>
      <c r="M24" s="35"/>
      <c r="N24" s="36"/>
      <c r="O24" s="34">
        <f>SUM(O20:O23)</f>
        <v>6.9999999999999993E-2</v>
      </c>
    </row>
    <row r="25" spans="1:15" ht="12.75" customHeight="1" thickBot="1" x14ac:dyDescent="0.25">
      <c r="A25" s="39"/>
      <c r="B25" s="40"/>
      <c r="C25" s="41" t="s">
        <v>18</v>
      </c>
      <c r="D25" s="42">
        <f>SQRT(1/$D$23)</f>
        <v>1.8007351439963428</v>
      </c>
      <c r="G25" s="39"/>
      <c r="H25" s="40"/>
      <c r="I25" s="41" t="s">
        <v>18</v>
      </c>
      <c r="J25" s="42">
        <f>SQRT(1/$J$23)</f>
        <v>1.3308209261014037</v>
      </c>
      <c r="L25" s="39"/>
      <c r="M25" s="40"/>
      <c r="N25" s="41" t="s">
        <v>18</v>
      </c>
      <c r="O25" s="42">
        <f>SQRT(1/$O$24)</f>
        <v>3.7796447300922722</v>
      </c>
    </row>
    <row r="26" spans="1:15" ht="12.75" customHeight="1" x14ac:dyDescent="0.2"/>
    <row r="27" spans="1:15" ht="12.75" customHeight="1" x14ac:dyDescent="0.2"/>
    <row r="28" spans="1:15" ht="12.75" customHeight="1" x14ac:dyDescent="0.2"/>
    <row r="29" spans="1:15" ht="12.75" customHeight="1" x14ac:dyDescent="0.2"/>
    <row r="30" spans="1:15" ht="12.75" customHeight="1" x14ac:dyDescent="0.2"/>
    <row r="31" spans="1:15" ht="12.75" customHeight="1" x14ac:dyDescent="0.2">
      <c r="A31" s="14" t="s">
        <v>19</v>
      </c>
      <c r="C31" s="14">
        <v>2.2999999999999998</v>
      </c>
    </row>
    <row r="32" spans="1:15" ht="12.75" customHeight="1" x14ac:dyDescent="0.2">
      <c r="A32" s="14" t="s">
        <v>20</v>
      </c>
      <c r="C32" s="14">
        <v>1.2</v>
      </c>
    </row>
    <row r="33" spans="1:3" ht="12.75" customHeight="1" x14ac:dyDescent="0.2"/>
    <row r="34" spans="1:3" ht="12.75" customHeight="1" x14ac:dyDescent="0.2">
      <c r="A34" s="14" t="s">
        <v>21</v>
      </c>
      <c r="C34" s="14">
        <v>1.04</v>
      </c>
    </row>
    <row r="35" spans="1:3" ht="12.75" customHeight="1" x14ac:dyDescent="0.2"/>
    <row r="36" spans="1:3" ht="12.75" customHeight="1" x14ac:dyDescent="0.2"/>
    <row r="37" spans="1:3" ht="12.75" customHeight="1" x14ac:dyDescent="0.2"/>
    <row r="38" spans="1:3" ht="12.75" customHeight="1" x14ac:dyDescent="0.2"/>
    <row r="39" spans="1:3" ht="12.75" customHeight="1" x14ac:dyDescent="0.2"/>
    <row r="40" spans="1:3" ht="12.75" customHeight="1" x14ac:dyDescent="0.2"/>
    <row r="41" spans="1:3" ht="12.75" customHeight="1" x14ac:dyDescent="0.2"/>
    <row r="42" spans="1:3" ht="12.75" customHeight="1" x14ac:dyDescent="0.2"/>
    <row r="43" spans="1:3" ht="12.75" customHeight="1" x14ac:dyDescent="0.2"/>
    <row r="44" spans="1:3" ht="12.75" customHeight="1" x14ac:dyDescent="0.2"/>
    <row r="45" spans="1:3" ht="12.75" customHeight="1" x14ac:dyDescent="0.2"/>
    <row r="46" spans="1:3" ht="12.75" customHeight="1" x14ac:dyDescent="0.2"/>
    <row r="47" spans="1:3" ht="12.75" customHeight="1" x14ac:dyDescent="0.2"/>
    <row r="48" spans="1:3" ht="12.75" customHeight="1" x14ac:dyDescent="0.2"/>
    <row r="49" customFormat="1" ht="12.75" customHeight="1" x14ac:dyDescent="0.2"/>
    <row r="50" customFormat="1" ht="12.75" customHeight="1" x14ac:dyDescent="0.2"/>
    <row r="51" customFormat="1" ht="12.75" customHeight="1" x14ac:dyDescent="0.2"/>
    <row r="52" customFormat="1" ht="12.75" customHeight="1" x14ac:dyDescent="0.2"/>
    <row r="53" customFormat="1" ht="12.75" customHeight="1" x14ac:dyDescent="0.2"/>
    <row r="54" customFormat="1" ht="12.75" customHeight="1" x14ac:dyDescent="0.2"/>
    <row r="55" customFormat="1" ht="12.75" customHeight="1" x14ac:dyDescent="0.2"/>
    <row r="56" customFormat="1" ht="12.75" customHeight="1" x14ac:dyDescent="0.2"/>
    <row r="57" customFormat="1" ht="12.75" customHeight="1" x14ac:dyDescent="0.2"/>
    <row r="58" customFormat="1" ht="12.75" customHeight="1" x14ac:dyDescent="0.2"/>
    <row r="59" customFormat="1" ht="12.75" customHeight="1" x14ac:dyDescent="0.2"/>
    <row r="60" customFormat="1" ht="12.75" customHeight="1" x14ac:dyDescent="0.2"/>
    <row r="61" customFormat="1" ht="12.75" customHeight="1" x14ac:dyDescent="0.2"/>
    <row r="62" customFormat="1" ht="12.75" customHeight="1" x14ac:dyDescent="0.2"/>
    <row r="63" customFormat="1" ht="12.75" customHeight="1" x14ac:dyDescent="0.2"/>
    <row r="64" customFormat="1" ht="12.75" customHeight="1" x14ac:dyDescent="0.2"/>
    <row r="65" customFormat="1" ht="12.75" customHeight="1" x14ac:dyDescent="0.2"/>
    <row r="66" customFormat="1" ht="12.75" customHeight="1" x14ac:dyDescent="0.2"/>
    <row r="67" customFormat="1" ht="12.75" customHeight="1" x14ac:dyDescent="0.2"/>
    <row r="68" customFormat="1" ht="12.75" customHeight="1" x14ac:dyDescent="0.2"/>
    <row r="69" customFormat="1" ht="12.75" customHeight="1" x14ac:dyDescent="0.2"/>
    <row r="70" customFormat="1" ht="12.75" customHeight="1" x14ac:dyDescent="0.2"/>
    <row r="71" customFormat="1" ht="12.75" customHeight="1" x14ac:dyDescent="0.2"/>
    <row r="72" customFormat="1" ht="12.75" customHeight="1" x14ac:dyDescent="0.2"/>
    <row r="73" customFormat="1" ht="12.75" customHeight="1" x14ac:dyDescent="0.2"/>
    <row r="74" customFormat="1" ht="12.75" customHeight="1" x14ac:dyDescent="0.2"/>
    <row r="75" customFormat="1" ht="12.75" customHeight="1" x14ac:dyDescent="0.2"/>
    <row r="76" customFormat="1" ht="12.75" customHeight="1" x14ac:dyDescent="0.2"/>
    <row r="77" customFormat="1" ht="12.75" customHeight="1" x14ac:dyDescent="0.2"/>
    <row r="78" customFormat="1" ht="12.75" customHeight="1" x14ac:dyDescent="0.2"/>
    <row r="79" customFormat="1" ht="12.75" customHeight="1" x14ac:dyDescent="0.2"/>
    <row r="80" customFormat="1" ht="12.75" customHeight="1" x14ac:dyDescent="0.2"/>
    <row r="81" customFormat="1" ht="12.75" customHeight="1" x14ac:dyDescent="0.2"/>
    <row r="82" customFormat="1" ht="12.75" customHeight="1" x14ac:dyDescent="0.2"/>
    <row r="83" customFormat="1" ht="12.75" customHeight="1" x14ac:dyDescent="0.2"/>
    <row r="84" customFormat="1" ht="12.75" customHeight="1" x14ac:dyDescent="0.2"/>
    <row r="85" customFormat="1" ht="12.75" customHeight="1" x14ac:dyDescent="0.2"/>
    <row r="86" customFormat="1" ht="12.75" customHeight="1" x14ac:dyDescent="0.2"/>
    <row r="87" customFormat="1" ht="12.75" customHeight="1" x14ac:dyDescent="0.2"/>
    <row r="88" customFormat="1" ht="12.75" customHeight="1" x14ac:dyDescent="0.2"/>
    <row r="89" customFormat="1" ht="12.75" customHeight="1" x14ac:dyDescent="0.2"/>
    <row r="90" customFormat="1" ht="12.75" customHeight="1" x14ac:dyDescent="0.2"/>
    <row r="91" customFormat="1" ht="12.75" customHeight="1" x14ac:dyDescent="0.2"/>
    <row r="92" customFormat="1" ht="12.75" customHeight="1" x14ac:dyDescent="0.2"/>
    <row r="93" customFormat="1" ht="12.75" customHeight="1" x14ac:dyDescent="0.2"/>
    <row r="94" customFormat="1" ht="12.75" customHeight="1" x14ac:dyDescent="0.2"/>
    <row r="95" customFormat="1" ht="12.75" customHeight="1" x14ac:dyDescent="0.2"/>
    <row r="96" customFormat="1" ht="12.75" customHeight="1" x14ac:dyDescent="0.2"/>
    <row r="97" customFormat="1" ht="12.75" customHeight="1" x14ac:dyDescent="0.2"/>
    <row r="98" customFormat="1" ht="12.75" customHeight="1" x14ac:dyDescent="0.2"/>
    <row r="99" customFormat="1" ht="12.75" customHeight="1" x14ac:dyDescent="0.2"/>
    <row r="100" customFormat="1" ht="12.75" customHeight="1" x14ac:dyDescent="0.2"/>
    <row r="101" customFormat="1" ht="12.75" customHeight="1" x14ac:dyDescent="0.2"/>
    <row r="102" customFormat="1" ht="12.75" customHeight="1" x14ac:dyDescent="0.2"/>
    <row r="103" customFormat="1" ht="12.75" customHeight="1" x14ac:dyDescent="0.2"/>
    <row r="104" customFormat="1" ht="12.75" customHeight="1" x14ac:dyDescent="0.2"/>
    <row r="105" customFormat="1" ht="12.75" customHeight="1" x14ac:dyDescent="0.2"/>
    <row r="106" customFormat="1" ht="12.75" customHeight="1" x14ac:dyDescent="0.2"/>
    <row r="107" customFormat="1" ht="12.75" customHeight="1" x14ac:dyDescent="0.2"/>
    <row r="108" customFormat="1" ht="12.75" customHeight="1" x14ac:dyDescent="0.2"/>
    <row r="109" customFormat="1" ht="12.75" customHeight="1" x14ac:dyDescent="0.2"/>
    <row r="110" customFormat="1" ht="12.75" customHeight="1" x14ac:dyDescent="0.2"/>
    <row r="111" customFormat="1" ht="12.75" customHeight="1" x14ac:dyDescent="0.2"/>
    <row r="112" customFormat="1" ht="12.75" customHeight="1" x14ac:dyDescent="0.2"/>
    <row r="113" customFormat="1" ht="12.75" customHeight="1" x14ac:dyDescent="0.2"/>
    <row r="114" customFormat="1" ht="12.75" customHeight="1" x14ac:dyDescent="0.2"/>
    <row r="115" customFormat="1" ht="12.75" customHeight="1" x14ac:dyDescent="0.2"/>
    <row r="116" customFormat="1" ht="12.75" customHeight="1" x14ac:dyDescent="0.2"/>
    <row r="117" customFormat="1" ht="12.75" customHeight="1" x14ac:dyDescent="0.2"/>
    <row r="118" customFormat="1" ht="12.75" customHeight="1" x14ac:dyDescent="0.2"/>
    <row r="119" customFormat="1" ht="12.75" customHeight="1" x14ac:dyDescent="0.2"/>
    <row r="120" customFormat="1" ht="12.75" customHeight="1" x14ac:dyDescent="0.2"/>
    <row r="121" customFormat="1" ht="12.75" customHeight="1" x14ac:dyDescent="0.2"/>
    <row r="122" customFormat="1" ht="12.75" customHeight="1" x14ac:dyDescent="0.2"/>
    <row r="123" customFormat="1" ht="12.75" customHeight="1" x14ac:dyDescent="0.2"/>
    <row r="124" customFormat="1" ht="12.75" customHeight="1" x14ac:dyDescent="0.2"/>
    <row r="125" customFormat="1" ht="12.75" customHeight="1" x14ac:dyDescent="0.2"/>
    <row r="126" customFormat="1" ht="12.75" customHeight="1" x14ac:dyDescent="0.2"/>
    <row r="127" customFormat="1" ht="12.75" customHeight="1" x14ac:dyDescent="0.2"/>
    <row r="128" customFormat="1" ht="12.75" customHeight="1" x14ac:dyDescent="0.2"/>
    <row r="129" customFormat="1" ht="12.75" customHeight="1" x14ac:dyDescent="0.2"/>
    <row r="130" customFormat="1" ht="12.75" customHeight="1" x14ac:dyDescent="0.2"/>
    <row r="131" customFormat="1" ht="12.75" customHeight="1" x14ac:dyDescent="0.2"/>
    <row r="132" customFormat="1" ht="12.75" customHeight="1" x14ac:dyDescent="0.2"/>
    <row r="133" customFormat="1" ht="12.75" customHeight="1" x14ac:dyDescent="0.2"/>
    <row r="134" customFormat="1" ht="12.75" customHeight="1" x14ac:dyDescent="0.2"/>
    <row r="135" customFormat="1" ht="12.75" customHeight="1" x14ac:dyDescent="0.2"/>
    <row r="136" customFormat="1" ht="12.75" customHeight="1" x14ac:dyDescent="0.2"/>
    <row r="137" customFormat="1" ht="12.75" customHeight="1" x14ac:dyDescent="0.2"/>
    <row r="138" customFormat="1" ht="12.75" customHeight="1" x14ac:dyDescent="0.2"/>
    <row r="139" customFormat="1" ht="12.75" customHeight="1" x14ac:dyDescent="0.2"/>
    <row r="140" customFormat="1" ht="12.75" customHeight="1" x14ac:dyDescent="0.2"/>
    <row r="141" customFormat="1" ht="12.75" customHeight="1" x14ac:dyDescent="0.2"/>
    <row r="142" customFormat="1" ht="12.75" customHeight="1" x14ac:dyDescent="0.2"/>
    <row r="143" customFormat="1" ht="12.75" customHeight="1" x14ac:dyDescent="0.2"/>
    <row r="144" customFormat="1" ht="12.75" customHeight="1" x14ac:dyDescent="0.2"/>
    <row r="145" customFormat="1" ht="12.75" customHeight="1" x14ac:dyDescent="0.2"/>
    <row r="146" customFormat="1" ht="12.75" customHeight="1" x14ac:dyDescent="0.2"/>
    <row r="147" customFormat="1" ht="12.75" customHeight="1" x14ac:dyDescent="0.2"/>
    <row r="148" customFormat="1" ht="12.75" customHeight="1" x14ac:dyDescent="0.2"/>
    <row r="149" customFormat="1" ht="12.75" customHeight="1" x14ac:dyDescent="0.2"/>
    <row r="150" customFormat="1" ht="12.75" customHeight="1" x14ac:dyDescent="0.2"/>
    <row r="151" customFormat="1" ht="12.75" customHeight="1" x14ac:dyDescent="0.2"/>
    <row r="152" customFormat="1" ht="12.75" customHeight="1" x14ac:dyDescent="0.2"/>
    <row r="153" customFormat="1" ht="12.75" customHeight="1" x14ac:dyDescent="0.2"/>
    <row r="154" customFormat="1" ht="12.75" customHeight="1" x14ac:dyDescent="0.2"/>
    <row r="155" customFormat="1" ht="12.75" customHeight="1" x14ac:dyDescent="0.2"/>
    <row r="156" customFormat="1" ht="12.75" customHeight="1" x14ac:dyDescent="0.2"/>
    <row r="157" customFormat="1" ht="12.75" customHeight="1" x14ac:dyDescent="0.2"/>
    <row r="158" customFormat="1" ht="12.75" customHeight="1" x14ac:dyDescent="0.2"/>
    <row r="159" customFormat="1" ht="12.75" customHeight="1" x14ac:dyDescent="0.2"/>
    <row r="160" customFormat="1" ht="12.75" customHeight="1" x14ac:dyDescent="0.2"/>
    <row r="161" customFormat="1" ht="12.75" customHeight="1" x14ac:dyDescent="0.2"/>
    <row r="162" customFormat="1" ht="12.75" customHeight="1" x14ac:dyDescent="0.2"/>
    <row r="163" customFormat="1" ht="12.75" customHeight="1" x14ac:dyDescent="0.2"/>
    <row r="164" customFormat="1" ht="12.75" customHeight="1" x14ac:dyDescent="0.2"/>
    <row r="165" customFormat="1" ht="12.75" customHeight="1" x14ac:dyDescent="0.2"/>
    <row r="166" customFormat="1" ht="12.75" customHeight="1" x14ac:dyDescent="0.2"/>
    <row r="167" customFormat="1" ht="12.75" customHeight="1" x14ac:dyDescent="0.2"/>
    <row r="168" customFormat="1" ht="12.75" customHeight="1" x14ac:dyDescent="0.2"/>
    <row r="169" customFormat="1" ht="12.75" customHeight="1" x14ac:dyDescent="0.2"/>
    <row r="170" customFormat="1" ht="12.75" customHeight="1" x14ac:dyDescent="0.2"/>
    <row r="171" customFormat="1" ht="12.75" customHeight="1" x14ac:dyDescent="0.2"/>
    <row r="172" customFormat="1" ht="12.75" customHeight="1" x14ac:dyDescent="0.2"/>
    <row r="173" customFormat="1" ht="12.75" customHeight="1" x14ac:dyDescent="0.2"/>
    <row r="174" customFormat="1" ht="12.75" customHeight="1" x14ac:dyDescent="0.2"/>
    <row r="175" customFormat="1" ht="12.75" customHeight="1" x14ac:dyDescent="0.2"/>
    <row r="176" customFormat="1" ht="12.75" customHeight="1" x14ac:dyDescent="0.2"/>
    <row r="177" customFormat="1" ht="12.75" customHeight="1" x14ac:dyDescent="0.2"/>
    <row r="178" customFormat="1" ht="12.75" customHeight="1" x14ac:dyDescent="0.2"/>
    <row r="179" customFormat="1" ht="12.75" customHeight="1" x14ac:dyDescent="0.2"/>
    <row r="180" customFormat="1" ht="12.75" customHeight="1" x14ac:dyDescent="0.2"/>
    <row r="181" customFormat="1" ht="12.75" customHeight="1" x14ac:dyDescent="0.2"/>
    <row r="182" customFormat="1" ht="12.75" customHeight="1" x14ac:dyDescent="0.2"/>
    <row r="183" customFormat="1" ht="12.75" customHeight="1" x14ac:dyDescent="0.2"/>
    <row r="184" customFormat="1" ht="12.75" customHeight="1" x14ac:dyDescent="0.2"/>
    <row r="185" customFormat="1" ht="12.75" customHeight="1" x14ac:dyDescent="0.2"/>
    <row r="186" customFormat="1" ht="12.75" customHeight="1" x14ac:dyDescent="0.2"/>
    <row r="187" customFormat="1" ht="12.75" customHeight="1" x14ac:dyDescent="0.2"/>
    <row r="188" customFormat="1" ht="12.75" customHeight="1" x14ac:dyDescent="0.2"/>
    <row r="189" customFormat="1" ht="12.75" customHeight="1" x14ac:dyDescent="0.2"/>
    <row r="190" customFormat="1" ht="12.75" customHeight="1" x14ac:dyDescent="0.2"/>
    <row r="191" customFormat="1" ht="12.75" customHeight="1" x14ac:dyDescent="0.2"/>
    <row r="192" customFormat="1" ht="12.75" customHeight="1" x14ac:dyDescent="0.2"/>
    <row r="193" customFormat="1" ht="12.75" customHeight="1" x14ac:dyDescent="0.2"/>
    <row r="194" customFormat="1" ht="12.75" customHeight="1" x14ac:dyDescent="0.2"/>
    <row r="195" customFormat="1" ht="12.75" customHeight="1" x14ac:dyDescent="0.2"/>
    <row r="196" customFormat="1" ht="12.75" customHeight="1" x14ac:dyDescent="0.2"/>
    <row r="197" customFormat="1" ht="12.75" customHeight="1" x14ac:dyDescent="0.2"/>
    <row r="198" customFormat="1" ht="12.75" customHeight="1" x14ac:dyDescent="0.2"/>
    <row r="199" customFormat="1" ht="12.75" customHeight="1" x14ac:dyDescent="0.2"/>
    <row r="200" customFormat="1" ht="12.75" customHeight="1" x14ac:dyDescent="0.2"/>
    <row r="201" customFormat="1" ht="12.75" customHeight="1" x14ac:dyDescent="0.2"/>
    <row r="202" customFormat="1" ht="12.75" customHeight="1" x14ac:dyDescent="0.2"/>
    <row r="203" customFormat="1" ht="12.75" customHeight="1" x14ac:dyDescent="0.2"/>
    <row r="204" customFormat="1" ht="12.75" customHeight="1" x14ac:dyDescent="0.2"/>
    <row r="205" customFormat="1" ht="12.75" customHeight="1" x14ac:dyDescent="0.2"/>
    <row r="206" customFormat="1" ht="12.75" customHeight="1" x14ac:dyDescent="0.2"/>
    <row r="207" customFormat="1" ht="12.75" customHeight="1" x14ac:dyDescent="0.2"/>
    <row r="208" customFormat="1" ht="12.75" customHeight="1" x14ac:dyDescent="0.2"/>
    <row r="209" customFormat="1" ht="12.75" customHeight="1" x14ac:dyDescent="0.2"/>
    <row r="210" customFormat="1" ht="12.75" customHeight="1" x14ac:dyDescent="0.2"/>
    <row r="211" customFormat="1" ht="12.75" customHeight="1" x14ac:dyDescent="0.2"/>
    <row r="212" customFormat="1" ht="12.75" customHeight="1" x14ac:dyDescent="0.2"/>
    <row r="213" customFormat="1" ht="12.75" customHeight="1" x14ac:dyDescent="0.2"/>
    <row r="214" customFormat="1" ht="12.75" customHeight="1" x14ac:dyDescent="0.2"/>
    <row r="215" customFormat="1" ht="12.75" customHeight="1" x14ac:dyDescent="0.2"/>
    <row r="216" customFormat="1" ht="12.75" customHeight="1" x14ac:dyDescent="0.2"/>
    <row r="217" customFormat="1" ht="12.75" customHeight="1" x14ac:dyDescent="0.2"/>
    <row r="218" customFormat="1" ht="12.75" customHeight="1" x14ac:dyDescent="0.2"/>
    <row r="219" customFormat="1" ht="12.75" customHeight="1" x14ac:dyDescent="0.2"/>
    <row r="220" customFormat="1" ht="12.75" customHeight="1" x14ac:dyDescent="0.2"/>
    <row r="221" customFormat="1" ht="12.75" customHeight="1" x14ac:dyDescent="0.2"/>
    <row r="222" customFormat="1" ht="12.75" customHeight="1" x14ac:dyDescent="0.2"/>
    <row r="223" customFormat="1" ht="12.75" customHeight="1" x14ac:dyDescent="0.2"/>
    <row r="224" customFormat="1" ht="12.75" customHeight="1" x14ac:dyDescent="0.2"/>
    <row r="225" customFormat="1" ht="12.75" customHeight="1" x14ac:dyDescent="0.2"/>
    <row r="226" customFormat="1" ht="12.75" customHeight="1" x14ac:dyDescent="0.2"/>
    <row r="227" customFormat="1" ht="12.75" customHeight="1" x14ac:dyDescent="0.2"/>
    <row r="228" customFormat="1" ht="12.75" customHeight="1" x14ac:dyDescent="0.2"/>
    <row r="229" customFormat="1" ht="12.75" customHeight="1" x14ac:dyDescent="0.2"/>
    <row r="230" customFormat="1" ht="12.75" customHeight="1" x14ac:dyDescent="0.2"/>
    <row r="231" customFormat="1" ht="12.75" customHeight="1" x14ac:dyDescent="0.2"/>
    <row r="232" customFormat="1" ht="12.75" customHeight="1" x14ac:dyDescent="0.2"/>
    <row r="233" customFormat="1" ht="12.75" customHeight="1" x14ac:dyDescent="0.2"/>
    <row r="234" customFormat="1" ht="12.75" customHeight="1" x14ac:dyDescent="0.2"/>
    <row r="235" customFormat="1" ht="12.75" customHeight="1" x14ac:dyDescent="0.2"/>
    <row r="236" customFormat="1" ht="12.75" customHeight="1" x14ac:dyDescent="0.2"/>
    <row r="237" customFormat="1" ht="12.75" customHeight="1" x14ac:dyDescent="0.2"/>
    <row r="238" customFormat="1" ht="12.75" customHeight="1" x14ac:dyDescent="0.2"/>
    <row r="239" customFormat="1" ht="12.75" customHeight="1" x14ac:dyDescent="0.2"/>
    <row r="240" customFormat="1" ht="12.75" customHeight="1" x14ac:dyDescent="0.2"/>
    <row r="241" customFormat="1" ht="12.75" customHeight="1" x14ac:dyDescent="0.2"/>
    <row r="242" customFormat="1" ht="12.75" customHeight="1" x14ac:dyDescent="0.2"/>
    <row r="243" customFormat="1" ht="12.75" customHeight="1" x14ac:dyDescent="0.2"/>
    <row r="244" customFormat="1" ht="12.75" customHeight="1" x14ac:dyDescent="0.2"/>
    <row r="245" customFormat="1" ht="12.75" customHeight="1" x14ac:dyDescent="0.2"/>
    <row r="246" customFormat="1" ht="12.75" customHeight="1" x14ac:dyDescent="0.2"/>
    <row r="247" customFormat="1" ht="12.75" customHeight="1" x14ac:dyDescent="0.2"/>
    <row r="248" customFormat="1" ht="12.75" customHeight="1" x14ac:dyDescent="0.2"/>
    <row r="249" customFormat="1" ht="12.75" customHeight="1" x14ac:dyDescent="0.2"/>
    <row r="250" customFormat="1" ht="12.75" customHeight="1" x14ac:dyDescent="0.2"/>
    <row r="251" customFormat="1" ht="12.75" customHeight="1" x14ac:dyDescent="0.2"/>
    <row r="252" customFormat="1" ht="12.75" customHeight="1" x14ac:dyDescent="0.2"/>
    <row r="253" customFormat="1" ht="12.75" customHeight="1" x14ac:dyDescent="0.2"/>
    <row r="254" customFormat="1" ht="12.75" customHeight="1" x14ac:dyDescent="0.2"/>
    <row r="255" customFormat="1" ht="12.75" customHeight="1" x14ac:dyDescent="0.2"/>
    <row r="256" customFormat="1" ht="12.75" customHeight="1" x14ac:dyDescent="0.2"/>
    <row r="257" customFormat="1" ht="12.75" customHeight="1" x14ac:dyDescent="0.2"/>
    <row r="258" customFormat="1" ht="12.75" customHeight="1" x14ac:dyDescent="0.2"/>
    <row r="259" customFormat="1" ht="12.75" customHeight="1" x14ac:dyDescent="0.2"/>
    <row r="260" customFormat="1" ht="12.75" customHeight="1" x14ac:dyDescent="0.2"/>
    <row r="261" customFormat="1" ht="12.75" customHeight="1" x14ac:dyDescent="0.2"/>
    <row r="262" customFormat="1" ht="12.75" customHeight="1" x14ac:dyDescent="0.2"/>
    <row r="263" customFormat="1" ht="12.75" customHeight="1" x14ac:dyDescent="0.2"/>
    <row r="264" customFormat="1" ht="12.75" customHeight="1" x14ac:dyDescent="0.2"/>
    <row r="265" customFormat="1" ht="12.75" customHeight="1" x14ac:dyDescent="0.2"/>
    <row r="266" customFormat="1" ht="12.75" customHeight="1" x14ac:dyDescent="0.2"/>
    <row r="267" customFormat="1" ht="12.75" customHeight="1" x14ac:dyDescent="0.2"/>
    <row r="268" customFormat="1" ht="12.75" customHeight="1" x14ac:dyDescent="0.2"/>
    <row r="269" customFormat="1" ht="12.75" customHeight="1" x14ac:dyDescent="0.2"/>
    <row r="270" customFormat="1" ht="12.75" customHeight="1" x14ac:dyDescent="0.2"/>
    <row r="271" customFormat="1" ht="12.75" customHeight="1" x14ac:dyDescent="0.2"/>
    <row r="272" customFormat="1" ht="12.75" customHeight="1" x14ac:dyDescent="0.2"/>
    <row r="273" customFormat="1" ht="12.75" customHeight="1" x14ac:dyDescent="0.2"/>
    <row r="274" customFormat="1" ht="12.75" customHeight="1" x14ac:dyDescent="0.2"/>
    <row r="275" customFormat="1" ht="12.75" customHeight="1" x14ac:dyDescent="0.2"/>
    <row r="276" customFormat="1" ht="12.75" customHeight="1" x14ac:dyDescent="0.2"/>
    <row r="277" customFormat="1" ht="12.75" customHeight="1" x14ac:dyDescent="0.2"/>
    <row r="278" customFormat="1" ht="12.75" customHeight="1" x14ac:dyDescent="0.2"/>
    <row r="279" customFormat="1" ht="12.75" customHeight="1" x14ac:dyDescent="0.2"/>
    <row r="280" customFormat="1" ht="12.75" customHeight="1" x14ac:dyDescent="0.2"/>
    <row r="281" customFormat="1" ht="12.75" customHeight="1" x14ac:dyDescent="0.2"/>
    <row r="282" customFormat="1" ht="12.75" customHeight="1" x14ac:dyDescent="0.2"/>
    <row r="283" customFormat="1" ht="12.75" customHeight="1" x14ac:dyDescent="0.2"/>
    <row r="284" customFormat="1" ht="12.75" customHeight="1" x14ac:dyDescent="0.2"/>
    <row r="285" customFormat="1" ht="12.75" customHeight="1" x14ac:dyDescent="0.2"/>
    <row r="286" customFormat="1" ht="12.75" customHeight="1" x14ac:dyDescent="0.2"/>
    <row r="287" customFormat="1" ht="12.75" customHeight="1" x14ac:dyDescent="0.2"/>
    <row r="288" customFormat="1" ht="12.75" customHeight="1" x14ac:dyDescent="0.2"/>
    <row r="289" customFormat="1" ht="12.75" customHeight="1" x14ac:dyDescent="0.2"/>
    <row r="290" customFormat="1" ht="12.75" customHeight="1" x14ac:dyDescent="0.2"/>
    <row r="291" customFormat="1" ht="12.75" customHeight="1" x14ac:dyDescent="0.2"/>
    <row r="292" customFormat="1" ht="12.75" customHeight="1" x14ac:dyDescent="0.2"/>
    <row r="293" customFormat="1" ht="12.75" customHeight="1" x14ac:dyDescent="0.2"/>
    <row r="294" customFormat="1" ht="12.75" customHeight="1" x14ac:dyDescent="0.2"/>
    <row r="295" customFormat="1" ht="12.75" customHeight="1" x14ac:dyDescent="0.2"/>
    <row r="296" customFormat="1" ht="12.75" customHeight="1" x14ac:dyDescent="0.2"/>
    <row r="297" customFormat="1" ht="12.75" customHeight="1" x14ac:dyDescent="0.2"/>
    <row r="298" customFormat="1" ht="12.75" customHeight="1" x14ac:dyDescent="0.2"/>
    <row r="299" customFormat="1" ht="12.75" customHeight="1" x14ac:dyDescent="0.2"/>
    <row r="300" customFormat="1" ht="12.75" customHeight="1" x14ac:dyDescent="0.2"/>
    <row r="301" customFormat="1" ht="12.75" customHeight="1" x14ac:dyDescent="0.2"/>
    <row r="302" customFormat="1" ht="12.75" customHeight="1" x14ac:dyDescent="0.2"/>
    <row r="303" customFormat="1" ht="12.75" customHeight="1" x14ac:dyDescent="0.2"/>
    <row r="304" customFormat="1" ht="12.75" customHeight="1" x14ac:dyDescent="0.2"/>
    <row r="305" customFormat="1" ht="12.75" customHeight="1" x14ac:dyDescent="0.2"/>
    <row r="306" customFormat="1" ht="12.75" customHeight="1" x14ac:dyDescent="0.2"/>
    <row r="307" customFormat="1" ht="12.75" customHeight="1" x14ac:dyDescent="0.2"/>
    <row r="308" customFormat="1" ht="12.75" customHeight="1" x14ac:dyDescent="0.2"/>
    <row r="309" customFormat="1" ht="12.75" customHeight="1" x14ac:dyDescent="0.2"/>
    <row r="310" customFormat="1" ht="12.75" customHeight="1" x14ac:dyDescent="0.2"/>
    <row r="311" customFormat="1" ht="12.75" customHeight="1" x14ac:dyDescent="0.2"/>
    <row r="312" customFormat="1" ht="12.75" customHeight="1" x14ac:dyDescent="0.2"/>
    <row r="313" customFormat="1" ht="12.75" customHeight="1" x14ac:dyDescent="0.2"/>
    <row r="314" customFormat="1" ht="12.75" customHeight="1" x14ac:dyDescent="0.2"/>
    <row r="315" customFormat="1" ht="12.75" customHeight="1" x14ac:dyDescent="0.2"/>
    <row r="316" customFormat="1" ht="12.75" customHeight="1" x14ac:dyDescent="0.2"/>
    <row r="317" customFormat="1" ht="12.75" customHeight="1" x14ac:dyDescent="0.2"/>
    <row r="318" customFormat="1" ht="12.75" customHeight="1" x14ac:dyDescent="0.2"/>
    <row r="319" customFormat="1" ht="12.75" customHeight="1" x14ac:dyDescent="0.2"/>
    <row r="320" customFormat="1" ht="12.75" customHeight="1" x14ac:dyDescent="0.2"/>
    <row r="321" customFormat="1" ht="12.75" customHeight="1" x14ac:dyDescent="0.2"/>
    <row r="322" customFormat="1" ht="12.75" customHeight="1" x14ac:dyDescent="0.2"/>
    <row r="323" customFormat="1" ht="12.75" customHeight="1" x14ac:dyDescent="0.2"/>
    <row r="324" customFormat="1" ht="12.75" customHeight="1" x14ac:dyDescent="0.2"/>
    <row r="325" customFormat="1" ht="12.75" customHeight="1" x14ac:dyDescent="0.2"/>
    <row r="326" customFormat="1" ht="12.75" customHeight="1" x14ac:dyDescent="0.2"/>
    <row r="327" customFormat="1" ht="12.75" customHeight="1" x14ac:dyDescent="0.2"/>
    <row r="328" customFormat="1" ht="12.75" customHeight="1" x14ac:dyDescent="0.2"/>
    <row r="329" customFormat="1" ht="12.75" customHeight="1" x14ac:dyDescent="0.2"/>
    <row r="330" customFormat="1" ht="12.75" customHeight="1" x14ac:dyDescent="0.2"/>
    <row r="331" customFormat="1" ht="12.75" customHeight="1" x14ac:dyDescent="0.2"/>
    <row r="332" customFormat="1" ht="12.75" customHeight="1" x14ac:dyDescent="0.2"/>
    <row r="333" customFormat="1" ht="12.75" customHeight="1" x14ac:dyDescent="0.2"/>
    <row r="334" customFormat="1" ht="12.75" customHeight="1" x14ac:dyDescent="0.2"/>
    <row r="335" customFormat="1" ht="12.75" customHeight="1" x14ac:dyDescent="0.2"/>
    <row r="336" customFormat="1" ht="12.75" customHeight="1" x14ac:dyDescent="0.2"/>
    <row r="337" customFormat="1" ht="12.75" customHeight="1" x14ac:dyDescent="0.2"/>
    <row r="338" customFormat="1" ht="12.75" customHeight="1" x14ac:dyDescent="0.2"/>
    <row r="339" customFormat="1" ht="12.75" customHeight="1" x14ac:dyDescent="0.2"/>
    <row r="340" customFormat="1" ht="12.75" customHeight="1" x14ac:dyDescent="0.2"/>
    <row r="341" customFormat="1" ht="12.75" customHeight="1" x14ac:dyDescent="0.2"/>
    <row r="342" customFormat="1" ht="12.75" customHeight="1" x14ac:dyDescent="0.2"/>
    <row r="343" customFormat="1" ht="12.75" customHeight="1" x14ac:dyDescent="0.2"/>
    <row r="344" customFormat="1" ht="12.75" customHeight="1" x14ac:dyDescent="0.2"/>
    <row r="345" customFormat="1" ht="12.75" customHeight="1" x14ac:dyDescent="0.2"/>
    <row r="346" customFormat="1" ht="12.75" customHeight="1" x14ac:dyDescent="0.2"/>
    <row r="347" customFormat="1" ht="12.75" customHeight="1" x14ac:dyDescent="0.2"/>
    <row r="348" customFormat="1" ht="12.75" customHeight="1" x14ac:dyDescent="0.2"/>
    <row r="349" customFormat="1" ht="12.75" customHeight="1" x14ac:dyDescent="0.2"/>
    <row r="350" customFormat="1" ht="12.75" customHeight="1" x14ac:dyDescent="0.2"/>
    <row r="351" customFormat="1" ht="12.75" customHeight="1" x14ac:dyDescent="0.2"/>
    <row r="352" customFormat="1" ht="12.75" customHeight="1" x14ac:dyDescent="0.2"/>
    <row r="353" customFormat="1" ht="12.75" customHeight="1" x14ac:dyDescent="0.2"/>
    <row r="354" customFormat="1" ht="12.75" customHeight="1" x14ac:dyDescent="0.2"/>
    <row r="355" customFormat="1" ht="12.75" customHeight="1" x14ac:dyDescent="0.2"/>
    <row r="356" customFormat="1" ht="12.75" customHeight="1" x14ac:dyDescent="0.2"/>
    <row r="357" customFormat="1" ht="12.75" customHeight="1" x14ac:dyDescent="0.2"/>
    <row r="358" customFormat="1" ht="12.75" customHeight="1" x14ac:dyDescent="0.2"/>
    <row r="359" customFormat="1" ht="12.75" customHeight="1" x14ac:dyDescent="0.2"/>
    <row r="360" customFormat="1" ht="12.75" customHeight="1" x14ac:dyDescent="0.2"/>
    <row r="361" customFormat="1" ht="12.75" customHeight="1" x14ac:dyDescent="0.2"/>
    <row r="362" customFormat="1" ht="12.75" customHeight="1" x14ac:dyDescent="0.2"/>
    <row r="363" customFormat="1" ht="12.75" customHeight="1" x14ac:dyDescent="0.2"/>
    <row r="364" customFormat="1" ht="12.75" customHeight="1" x14ac:dyDescent="0.2"/>
    <row r="365" customFormat="1" ht="12.75" customHeight="1" x14ac:dyDescent="0.2"/>
    <row r="366" customFormat="1" ht="12.75" customHeight="1" x14ac:dyDescent="0.2"/>
    <row r="367" customFormat="1" ht="12.75" customHeight="1" x14ac:dyDescent="0.2"/>
    <row r="368" customFormat="1" ht="12.75" customHeight="1" x14ac:dyDescent="0.2"/>
    <row r="369" customFormat="1" ht="12.75" customHeight="1" x14ac:dyDescent="0.2"/>
    <row r="370" customFormat="1" ht="12.75" customHeight="1" x14ac:dyDescent="0.2"/>
    <row r="371" customFormat="1" ht="12.75" customHeight="1" x14ac:dyDescent="0.2"/>
    <row r="372" customFormat="1" ht="12.75" customHeight="1" x14ac:dyDescent="0.2"/>
    <row r="373" customFormat="1" ht="12.75" customHeight="1" x14ac:dyDescent="0.2"/>
    <row r="374" customFormat="1" ht="12.75" customHeight="1" x14ac:dyDescent="0.2"/>
    <row r="375" customFormat="1" ht="12.75" customHeight="1" x14ac:dyDescent="0.2"/>
    <row r="376" customFormat="1" ht="12.75" customHeight="1" x14ac:dyDescent="0.2"/>
    <row r="377" customFormat="1" ht="12.75" customHeight="1" x14ac:dyDescent="0.2"/>
    <row r="378" customFormat="1" ht="12.75" customHeight="1" x14ac:dyDescent="0.2"/>
    <row r="379" customFormat="1" ht="12.75" customHeight="1" x14ac:dyDescent="0.2"/>
    <row r="380" customFormat="1" ht="12.75" customHeight="1" x14ac:dyDescent="0.2"/>
    <row r="381" customFormat="1" ht="12.75" customHeight="1" x14ac:dyDescent="0.2"/>
    <row r="382" customFormat="1" ht="12.75" customHeight="1" x14ac:dyDescent="0.2"/>
    <row r="383" customFormat="1" ht="12.75" customHeight="1" x14ac:dyDescent="0.2"/>
    <row r="384" customFormat="1" ht="12.75" customHeight="1" x14ac:dyDescent="0.2"/>
    <row r="385" customFormat="1" ht="12.75" customHeight="1" x14ac:dyDescent="0.2"/>
    <row r="386" customFormat="1" ht="12.75" customHeight="1" x14ac:dyDescent="0.2"/>
    <row r="387" customFormat="1" ht="12.75" customHeight="1" x14ac:dyDescent="0.2"/>
    <row r="388" customFormat="1" ht="12.75" customHeight="1" x14ac:dyDescent="0.2"/>
    <row r="389" customFormat="1" ht="12.75" customHeight="1" x14ac:dyDescent="0.2"/>
    <row r="390" customFormat="1" ht="12.75" customHeight="1" x14ac:dyDescent="0.2"/>
    <row r="391" customFormat="1" ht="12.75" customHeight="1" x14ac:dyDescent="0.2"/>
    <row r="392" customFormat="1" ht="12.75" customHeight="1" x14ac:dyDescent="0.2"/>
    <row r="393" customFormat="1" ht="12.75" customHeight="1" x14ac:dyDescent="0.2"/>
    <row r="394" customFormat="1" ht="12.75" customHeight="1" x14ac:dyDescent="0.2"/>
    <row r="395" customFormat="1" ht="12.75" customHeight="1" x14ac:dyDescent="0.2"/>
    <row r="396" customFormat="1" ht="12.75" customHeight="1" x14ac:dyDescent="0.2"/>
    <row r="397" customFormat="1" ht="12.75" customHeight="1" x14ac:dyDescent="0.2"/>
    <row r="398" customFormat="1" ht="12.75" customHeight="1" x14ac:dyDescent="0.2"/>
    <row r="399" customFormat="1" ht="12.75" customHeight="1" x14ac:dyDescent="0.2"/>
    <row r="400" customFormat="1" ht="12.75" customHeight="1" x14ac:dyDescent="0.2"/>
    <row r="401" customFormat="1" ht="12.75" customHeight="1" x14ac:dyDescent="0.2"/>
    <row r="402" customFormat="1" ht="12.75" customHeight="1" x14ac:dyDescent="0.2"/>
    <row r="403" customFormat="1" ht="12.75" customHeight="1" x14ac:dyDescent="0.2"/>
    <row r="404" customFormat="1" ht="12.75" customHeight="1" x14ac:dyDescent="0.2"/>
    <row r="405" customFormat="1" ht="12.75" customHeight="1" x14ac:dyDescent="0.2"/>
    <row r="406" customFormat="1" ht="12.75" customHeight="1" x14ac:dyDescent="0.2"/>
    <row r="407" customFormat="1" ht="12.75" customHeight="1" x14ac:dyDescent="0.2"/>
    <row r="408" customFormat="1" ht="12.75" customHeight="1" x14ac:dyDescent="0.2"/>
    <row r="409" customFormat="1" ht="12.75" customHeight="1" x14ac:dyDescent="0.2"/>
    <row r="410" customFormat="1" ht="12.75" customHeight="1" x14ac:dyDescent="0.2"/>
    <row r="411" customFormat="1" ht="12.75" customHeight="1" x14ac:dyDescent="0.2"/>
    <row r="412" customFormat="1" ht="12.75" customHeight="1" x14ac:dyDescent="0.2"/>
    <row r="413" customFormat="1" ht="12.75" customHeight="1" x14ac:dyDescent="0.2"/>
    <row r="414" customFormat="1" ht="12.75" customHeight="1" x14ac:dyDescent="0.2"/>
    <row r="415" customFormat="1" ht="12.75" customHeight="1" x14ac:dyDescent="0.2"/>
    <row r="416" customFormat="1" ht="12.75" customHeight="1" x14ac:dyDescent="0.2"/>
    <row r="417" customFormat="1" ht="12.75" customHeight="1" x14ac:dyDescent="0.2"/>
    <row r="418" customFormat="1" ht="12.75" customHeight="1" x14ac:dyDescent="0.2"/>
    <row r="419" customFormat="1" ht="12.75" customHeight="1" x14ac:dyDescent="0.2"/>
    <row r="420" customFormat="1" ht="12.75" customHeight="1" x14ac:dyDescent="0.2"/>
    <row r="421" customFormat="1" ht="12.75" customHeight="1" x14ac:dyDescent="0.2"/>
    <row r="422" customFormat="1" ht="12.75" customHeight="1" x14ac:dyDescent="0.2"/>
    <row r="423" customFormat="1" ht="12.75" customHeight="1" x14ac:dyDescent="0.2"/>
    <row r="424" customFormat="1" ht="12.75" customHeight="1" x14ac:dyDescent="0.2"/>
    <row r="425" customFormat="1" ht="12.75" customHeight="1" x14ac:dyDescent="0.2"/>
    <row r="426" customFormat="1" ht="12.75" customHeight="1" x14ac:dyDescent="0.2"/>
    <row r="427" customFormat="1" ht="12.75" customHeight="1" x14ac:dyDescent="0.2"/>
    <row r="428" customFormat="1" ht="12.75" customHeight="1" x14ac:dyDescent="0.2"/>
    <row r="429" customFormat="1" ht="12.75" customHeight="1" x14ac:dyDescent="0.2"/>
    <row r="430" customFormat="1" ht="12.75" customHeight="1" x14ac:dyDescent="0.2"/>
    <row r="431" customFormat="1" ht="12.75" customHeight="1" x14ac:dyDescent="0.2"/>
    <row r="432" customFormat="1" ht="12.75" customHeight="1" x14ac:dyDescent="0.2"/>
    <row r="433" customFormat="1" ht="12.75" customHeight="1" x14ac:dyDescent="0.2"/>
    <row r="434" customFormat="1" ht="12.75" customHeight="1" x14ac:dyDescent="0.2"/>
    <row r="435" customFormat="1" ht="12.75" customHeight="1" x14ac:dyDescent="0.2"/>
    <row r="436" customFormat="1" ht="12.75" customHeight="1" x14ac:dyDescent="0.2"/>
    <row r="437" customFormat="1" ht="12.75" customHeight="1" x14ac:dyDescent="0.2"/>
    <row r="438" customFormat="1" ht="12.75" customHeight="1" x14ac:dyDescent="0.2"/>
    <row r="439" customFormat="1" ht="12.75" customHeight="1" x14ac:dyDescent="0.2"/>
    <row r="440" customFormat="1" ht="12.75" customHeight="1" x14ac:dyDescent="0.2"/>
    <row r="441" customFormat="1" ht="12.75" customHeight="1" x14ac:dyDescent="0.2"/>
    <row r="442" customFormat="1" ht="12.75" customHeight="1" x14ac:dyDescent="0.2"/>
    <row r="443" customFormat="1" ht="12.75" customHeight="1" x14ac:dyDescent="0.2"/>
    <row r="444" customFormat="1" ht="12.75" customHeight="1" x14ac:dyDescent="0.2"/>
    <row r="445" customFormat="1" ht="12.75" customHeight="1" x14ac:dyDescent="0.2"/>
    <row r="446" customFormat="1" ht="12.75" customHeight="1" x14ac:dyDescent="0.2"/>
    <row r="447" customFormat="1" ht="12.75" customHeight="1" x14ac:dyDescent="0.2"/>
    <row r="448" customFormat="1" ht="12.75" customHeight="1" x14ac:dyDescent="0.2"/>
    <row r="449" customFormat="1" ht="12.75" customHeight="1" x14ac:dyDescent="0.2"/>
    <row r="450" customFormat="1" ht="12.75" customHeight="1" x14ac:dyDescent="0.2"/>
    <row r="451" customFormat="1" ht="12.75" customHeight="1" x14ac:dyDescent="0.2"/>
    <row r="452" customFormat="1" ht="12.75" customHeight="1" x14ac:dyDescent="0.2"/>
    <row r="453" customFormat="1" ht="12.75" customHeight="1" x14ac:dyDescent="0.2"/>
    <row r="454" customFormat="1" ht="12.75" customHeight="1" x14ac:dyDescent="0.2"/>
    <row r="455" customFormat="1" ht="12.75" customHeight="1" x14ac:dyDescent="0.2"/>
    <row r="456" customFormat="1" ht="12.75" customHeight="1" x14ac:dyDescent="0.2"/>
    <row r="457" customFormat="1" ht="12.75" customHeight="1" x14ac:dyDescent="0.2"/>
    <row r="458" customFormat="1" ht="12.75" customHeight="1" x14ac:dyDescent="0.2"/>
    <row r="459" customFormat="1" ht="12.75" customHeight="1" x14ac:dyDescent="0.2"/>
    <row r="460" customFormat="1" ht="12.75" customHeight="1" x14ac:dyDescent="0.2"/>
    <row r="461" customFormat="1" ht="12.75" customHeight="1" x14ac:dyDescent="0.2"/>
    <row r="462" customFormat="1" ht="12.75" customHeight="1" x14ac:dyDescent="0.2"/>
    <row r="463" customFormat="1" ht="12.75" customHeight="1" x14ac:dyDescent="0.2"/>
    <row r="464" customFormat="1" ht="12.75" customHeight="1" x14ac:dyDescent="0.2"/>
    <row r="465" customFormat="1" ht="12.75" customHeight="1" x14ac:dyDescent="0.2"/>
    <row r="466" customFormat="1" ht="12.75" customHeight="1" x14ac:dyDescent="0.2"/>
    <row r="467" customFormat="1" ht="12.75" customHeight="1" x14ac:dyDescent="0.2"/>
    <row r="468" customFormat="1" ht="12.75" customHeight="1" x14ac:dyDescent="0.2"/>
    <row r="469" customFormat="1" ht="12.75" customHeight="1" x14ac:dyDescent="0.2"/>
    <row r="470" customFormat="1" ht="12.75" customHeight="1" x14ac:dyDescent="0.2"/>
    <row r="471" customFormat="1" ht="12.75" customHeight="1" x14ac:dyDescent="0.2"/>
    <row r="472" customFormat="1" ht="12.75" customHeight="1" x14ac:dyDescent="0.2"/>
    <row r="473" customFormat="1" ht="12.75" customHeight="1" x14ac:dyDescent="0.2"/>
    <row r="474" customFormat="1" ht="12.75" customHeight="1" x14ac:dyDescent="0.2"/>
    <row r="475" customFormat="1" ht="12.75" customHeight="1" x14ac:dyDescent="0.2"/>
    <row r="476" customFormat="1" ht="12.75" customHeight="1" x14ac:dyDescent="0.2"/>
    <row r="477" customFormat="1" ht="12.75" customHeight="1" x14ac:dyDescent="0.2"/>
    <row r="478" customFormat="1" ht="12.75" customHeight="1" x14ac:dyDescent="0.2"/>
    <row r="479" customFormat="1" ht="12.75" customHeight="1" x14ac:dyDescent="0.2"/>
    <row r="480" customFormat="1" ht="12.75" customHeight="1" x14ac:dyDescent="0.2"/>
    <row r="481" customFormat="1" ht="12.75" customHeight="1" x14ac:dyDescent="0.2"/>
    <row r="482" customFormat="1" ht="12.75" customHeight="1" x14ac:dyDescent="0.2"/>
    <row r="483" customFormat="1" ht="12.75" customHeight="1" x14ac:dyDescent="0.2"/>
    <row r="484" customFormat="1" ht="12.75" customHeight="1" x14ac:dyDescent="0.2"/>
    <row r="485" customFormat="1" ht="12.75" customHeight="1" x14ac:dyDescent="0.2"/>
    <row r="486" customFormat="1" ht="12.75" customHeight="1" x14ac:dyDescent="0.2"/>
    <row r="487" customFormat="1" ht="12.75" customHeight="1" x14ac:dyDescent="0.2"/>
    <row r="488" customFormat="1" ht="12.75" customHeight="1" x14ac:dyDescent="0.2"/>
    <row r="489" customFormat="1" ht="12.75" customHeight="1" x14ac:dyDescent="0.2"/>
    <row r="490" customFormat="1" ht="12.75" customHeight="1" x14ac:dyDescent="0.2"/>
    <row r="491" customFormat="1" ht="12.75" customHeight="1" x14ac:dyDescent="0.2"/>
    <row r="492" customFormat="1" ht="12.75" customHeight="1" x14ac:dyDescent="0.2"/>
    <row r="493" customFormat="1" ht="12.75" customHeight="1" x14ac:dyDescent="0.2"/>
    <row r="494" customFormat="1" ht="12.75" customHeight="1" x14ac:dyDescent="0.2"/>
    <row r="495" customFormat="1" ht="12.75" customHeight="1" x14ac:dyDescent="0.2"/>
    <row r="496" customFormat="1" ht="12.75" customHeight="1" x14ac:dyDescent="0.2"/>
    <row r="497" customFormat="1" ht="12.75" customHeight="1" x14ac:dyDescent="0.2"/>
    <row r="498" customFormat="1" ht="12.75" customHeight="1" x14ac:dyDescent="0.2"/>
    <row r="499" customFormat="1" ht="12.75" customHeight="1" x14ac:dyDescent="0.2"/>
    <row r="500" customFormat="1" ht="12.75" customHeight="1" x14ac:dyDescent="0.2"/>
    <row r="501" customFormat="1" ht="12.75" customHeight="1" x14ac:dyDescent="0.2"/>
    <row r="502" customFormat="1" ht="12.75" customHeight="1" x14ac:dyDescent="0.2"/>
    <row r="503" customFormat="1" ht="12.75" customHeight="1" x14ac:dyDescent="0.2"/>
    <row r="504" customFormat="1" ht="12.75" customHeight="1" x14ac:dyDescent="0.2"/>
    <row r="505" customFormat="1" ht="12.75" customHeight="1" x14ac:dyDescent="0.2"/>
    <row r="506" customFormat="1" ht="12.75" customHeight="1" x14ac:dyDescent="0.2"/>
    <row r="507" customFormat="1" ht="12.75" customHeight="1" x14ac:dyDescent="0.2"/>
    <row r="508" customFormat="1" ht="12.75" customHeight="1" x14ac:dyDescent="0.2"/>
    <row r="509" customFormat="1" ht="12.75" customHeight="1" x14ac:dyDescent="0.2"/>
    <row r="510" customFormat="1" ht="12.75" customHeight="1" x14ac:dyDescent="0.2"/>
    <row r="511" customFormat="1" ht="12.75" customHeight="1" x14ac:dyDescent="0.2"/>
    <row r="512" customFormat="1" ht="12.75" customHeight="1" x14ac:dyDescent="0.2"/>
    <row r="513" customFormat="1" ht="12.75" customHeight="1" x14ac:dyDescent="0.2"/>
    <row r="514" customFormat="1" ht="12.75" customHeight="1" x14ac:dyDescent="0.2"/>
    <row r="515" customFormat="1" ht="12.75" customHeight="1" x14ac:dyDescent="0.2"/>
    <row r="516" customFormat="1" ht="12.75" customHeight="1" x14ac:dyDescent="0.2"/>
    <row r="517" customFormat="1" ht="12.75" customHeight="1" x14ac:dyDescent="0.2"/>
    <row r="518" customFormat="1" ht="12.75" customHeight="1" x14ac:dyDescent="0.2"/>
    <row r="519" customFormat="1" ht="12.75" customHeight="1" x14ac:dyDescent="0.2"/>
    <row r="520" customFormat="1" ht="12.75" customHeight="1" x14ac:dyDescent="0.2"/>
    <row r="521" customFormat="1" ht="12.75" customHeight="1" x14ac:dyDescent="0.2"/>
    <row r="522" customFormat="1" ht="12.75" customHeight="1" x14ac:dyDescent="0.2"/>
    <row r="523" customFormat="1" ht="12.75" customHeight="1" x14ac:dyDescent="0.2"/>
    <row r="524" customFormat="1" ht="12.75" customHeight="1" x14ac:dyDescent="0.2"/>
    <row r="525" customFormat="1" ht="12.75" customHeight="1" x14ac:dyDescent="0.2"/>
    <row r="526" customFormat="1" ht="12.75" customHeight="1" x14ac:dyDescent="0.2"/>
    <row r="527" customFormat="1" ht="12.75" customHeight="1" x14ac:dyDescent="0.2"/>
    <row r="528" customFormat="1" ht="12.75" customHeight="1" x14ac:dyDescent="0.2"/>
    <row r="529" customFormat="1" ht="12.75" customHeight="1" x14ac:dyDescent="0.2"/>
    <row r="530" customFormat="1" ht="12.75" customHeight="1" x14ac:dyDescent="0.2"/>
    <row r="531" customFormat="1" ht="12.75" customHeight="1" x14ac:dyDescent="0.2"/>
    <row r="532" customFormat="1" ht="12.75" customHeight="1" x14ac:dyDescent="0.2"/>
    <row r="533" customFormat="1" ht="12.75" customHeight="1" x14ac:dyDescent="0.2"/>
    <row r="534" customFormat="1" ht="12.75" customHeight="1" x14ac:dyDescent="0.2"/>
    <row r="535" customFormat="1" ht="12.75" customHeight="1" x14ac:dyDescent="0.2"/>
    <row r="536" customFormat="1" ht="12.75" customHeight="1" x14ac:dyDescent="0.2"/>
    <row r="537" customFormat="1" ht="12.75" customHeight="1" x14ac:dyDescent="0.2"/>
    <row r="538" customFormat="1" ht="12.75" customHeight="1" x14ac:dyDescent="0.2"/>
    <row r="539" customFormat="1" ht="12.75" customHeight="1" x14ac:dyDescent="0.2"/>
    <row r="540" customFormat="1" ht="12.75" customHeight="1" x14ac:dyDescent="0.2"/>
    <row r="541" customFormat="1" ht="12.75" customHeight="1" x14ac:dyDescent="0.2"/>
    <row r="542" customFormat="1" ht="12.75" customHeight="1" x14ac:dyDescent="0.2"/>
    <row r="543" customFormat="1" ht="12.75" customHeight="1" x14ac:dyDescent="0.2"/>
    <row r="544" customFormat="1" ht="12.75" customHeight="1" x14ac:dyDescent="0.2"/>
    <row r="545" customFormat="1" ht="12.75" customHeight="1" x14ac:dyDescent="0.2"/>
    <row r="546" customFormat="1" ht="12.75" customHeight="1" x14ac:dyDescent="0.2"/>
    <row r="547" customFormat="1" ht="12.75" customHeight="1" x14ac:dyDescent="0.2"/>
    <row r="548" customFormat="1" ht="12.75" customHeight="1" x14ac:dyDescent="0.2"/>
    <row r="549" customFormat="1" ht="12.75" customHeight="1" x14ac:dyDescent="0.2"/>
    <row r="550" customFormat="1" ht="12.75" customHeight="1" x14ac:dyDescent="0.2"/>
    <row r="551" customFormat="1" ht="12.75" customHeight="1" x14ac:dyDescent="0.2"/>
    <row r="552" customFormat="1" ht="12.75" customHeight="1" x14ac:dyDescent="0.2"/>
    <row r="553" customFormat="1" ht="12.75" customHeight="1" x14ac:dyDescent="0.2"/>
    <row r="554" customFormat="1" ht="12.75" customHeight="1" x14ac:dyDescent="0.2"/>
    <row r="555" customFormat="1" ht="12.75" customHeight="1" x14ac:dyDescent="0.2"/>
    <row r="556" customFormat="1" ht="12.75" customHeight="1" x14ac:dyDescent="0.2"/>
    <row r="557" customFormat="1" ht="12.75" customHeight="1" x14ac:dyDescent="0.2"/>
    <row r="558" customFormat="1" ht="12.75" customHeight="1" x14ac:dyDescent="0.2"/>
    <row r="559" customFormat="1" ht="12.75" customHeight="1" x14ac:dyDescent="0.2"/>
    <row r="560" customFormat="1" ht="12.75" customHeight="1" x14ac:dyDescent="0.2"/>
    <row r="561" customFormat="1" ht="12.75" customHeight="1" x14ac:dyDescent="0.2"/>
    <row r="562" customFormat="1" ht="12.75" customHeight="1" x14ac:dyDescent="0.2"/>
    <row r="563" customFormat="1" ht="12.75" customHeight="1" x14ac:dyDescent="0.2"/>
    <row r="564" customFormat="1" ht="12.75" customHeight="1" x14ac:dyDescent="0.2"/>
    <row r="565" customFormat="1" ht="12.75" customHeight="1" x14ac:dyDescent="0.2"/>
    <row r="566" customFormat="1" ht="12.75" customHeight="1" x14ac:dyDescent="0.2"/>
    <row r="567" customFormat="1" ht="12.75" customHeight="1" x14ac:dyDescent="0.2"/>
    <row r="568" customFormat="1" ht="12.75" customHeight="1" x14ac:dyDescent="0.2"/>
    <row r="569" customFormat="1" ht="12.75" customHeight="1" x14ac:dyDescent="0.2"/>
    <row r="570" customFormat="1" ht="12.75" customHeight="1" x14ac:dyDescent="0.2"/>
    <row r="571" customFormat="1" ht="12.75" customHeight="1" x14ac:dyDescent="0.2"/>
    <row r="572" customFormat="1" ht="12.75" customHeight="1" x14ac:dyDescent="0.2"/>
    <row r="573" customFormat="1" ht="12.75" customHeight="1" x14ac:dyDescent="0.2"/>
    <row r="574" customFormat="1" ht="12.75" customHeight="1" x14ac:dyDescent="0.2"/>
    <row r="575" customFormat="1" ht="12.75" customHeight="1" x14ac:dyDescent="0.2"/>
    <row r="576" customFormat="1" ht="12.75" customHeight="1" x14ac:dyDescent="0.2"/>
    <row r="577" customFormat="1" ht="12.75" customHeight="1" x14ac:dyDescent="0.2"/>
    <row r="578" customFormat="1" ht="12.75" customHeight="1" x14ac:dyDescent="0.2"/>
    <row r="579" customFormat="1" ht="12.75" customHeight="1" x14ac:dyDescent="0.2"/>
    <row r="580" customFormat="1" ht="12.75" customHeight="1" x14ac:dyDescent="0.2"/>
    <row r="581" customFormat="1" ht="12.75" customHeight="1" x14ac:dyDescent="0.2"/>
    <row r="582" customFormat="1" ht="12.75" customHeight="1" x14ac:dyDescent="0.2"/>
    <row r="583" customFormat="1" ht="12.75" customHeight="1" x14ac:dyDescent="0.2"/>
    <row r="584" customFormat="1" ht="12.75" customHeight="1" x14ac:dyDescent="0.2"/>
    <row r="585" customFormat="1" ht="12.75" customHeight="1" x14ac:dyDescent="0.2"/>
    <row r="586" customFormat="1" ht="12.75" customHeight="1" x14ac:dyDescent="0.2"/>
    <row r="587" customFormat="1" ht="12.75" customHeight="1" x14ac:dyDescent="0.2"/>
    <row r="588" customFormat="1" ht="12.75" customHeight="1" x14ac:dyDescent="0.2"/>
    <row r="589" customFormat="1" ht="12.75" customHeight="1" x14ac:dyDescent="0.2"/>
    <row r="590" customFormat="1" ht="12.75" customHeight="1" x14ac:dyDescent="0.2"/>
    <row r="591" customFormat="1" ht="12.75" customHeight="1" x14ac:dyDescent="0.2"/>
    <row r="592" customFormat="1" ht="12.75" customHeight="1" x14ac:dyDescent="0.2"/>
    <row r="593" customFormat="1" ht="12.75" customHeight="1" x14ac:dyDescent="0.2"/>
    <row r="594" customFormat="1" ht="12.75" customHeight="1" x14ac:dyDescent="0.2"/>
    <row r="595" customFormat="1" ht="12.75" customHeight="1" x14ac:dyDescent="0.2"/>
    <row r="596" customFormat="1" ht="12.75" customHeight="1" x14ac:dyDescent="0.2"/>
    <row r="597" customFormat="1" ht="12.75" customHeight="1" x14ac:dyDescent="0.2"/>
    <row r="598" customFormat="1" ht="12.75" customHeight="1" x14ac:dyDescent="0.2"/>
    <row r="599" customFormat="1" ht="12.75" customHeight="1" x14ac:dyDescent="0.2"/>
    <row r="600" customFormat="1" ht="12.75" customHeight="1" x14ac:dyDescent="0.2"/>
    <row r="601" customFormat="1" ht="12.75" customHeight="1" x14ac:dyDescent="0.2"/>
    <row r="602" customFormat="1" ht="12.75" customHeight="1" x14ac:dyDescent="0.2"/>
    <row r="603" customFormat="1" ht="12.75" customHeight="1" x14ac:dyDescent="0.2"/>
    <row r="604" customFormat="1" ht="12.75" customHeight="1" x14ac:dyDescent="0.2"/>
    <row r="605" customFormat="1" ht="12.75" customHeight="1" x14ac:dyDescent="0.2"/>
    <row r="606" customFormat="1" ht="12.75" customHeight="1" x14ac:dyDescent="0.2"/>
    <row r="607" customFormat="1" ht="12.75" customHeight="1" x14ac:dyDescent="0.2"/>
    <row r="608" customFormat="1" ht="12.75" customHeight="1" x14ac:dyDescent="0.2"/>
    <row r="609" customFormat="1" ht="12.75" customHeight="1" x14ac:dyDescent="0.2"/>
    <row r="610" customFormat="1" ht="12.75" customHeight="1" x14ac:dyDescent="0.2"/>
    <row r="611" customFormat="1" ht="12.75" customHeight="1" x14ac:dyDescent="0.2"/>
    <row r="612" customFormat="1" ht="12.75" customHeight="1" x14ac:dyDescent="0.2"/>
    <row r="613" customFormat="1" ht="12.75" customHeight="1" x14ac:dyDescent="0.2"/>
    <row r="614" customFormat="1" ht="12.75" customHeight="1" x14ac:dyDescent="0.2"/>
    <row r="615" customFormat="1" ht="12.75" customHeight="1" x14ac:dyDescent="0.2"/>
    <row r="616" customFormat="1" ht="12.75" customHeight="1" x14ac:dyDescent="0.2"/>
    <row r="617" customFormat="1" ht="12.75" customHeight="1" x14ac:dyDescent="0.2"/>
    <row r="618" customFormat="1" ht="12.75" customHeight="1" x14ac:dyDescent="0.2"/>
    <row r="619" customFormat="1" ht="12.75" customHeight="1" x14ac:dyDescent="0.2"/>
    <row r="620" customFormat="1" ht="12.75" customHeight="1" x14ac:dyDescent="0.2"/>
    <row r="621" customFormat="1" ht="12.75" customHeight="1" x14ac:dyDescent="0.2"/>
    <row r="622" customFormat="1" ht="12.75" customHeight="1" x14ac:dyDescent="0.2"/>
    <row r="623" customFormat="1" ht="12.75" customHeight="1" x14ac:dyDescent="0.2"/>
    <row r="624" customFormat="1" ht="12.75" customHeight="1" x14ac:dyDescent="0.2"/>
    <row r="625" customFormat="1" ht="12.75" customHeight="1" x14ac:dyDescent="0.2"/>
    <row r="626" customFormat="1" ht="12.75" customHeight="1" x14ac:dyDescent="0.2"/>
    <row r="627" customFormat="1" ht="12.75" customHeight="1" x14ac:dyDescent="0.2"/>
    <row r="628" customFormat="1" ht="12.75" customHeight="1" x14ac:dyDescent="0.2"/>
    <row r="629" customFormat="1" ht="12.75" customHeight="1" x14ac:dyDescent="0.2"/>
    <row r="630" customFormat="1" ht="12.75" customHeight="1" x14ac:dyDescent="0.2"/>
    <row r="631" customFormat="1" ht="12.75" customHeight="1" x14ac:dyDescent="0.2"/>
    <row r="632" customFormat="1" ht="12.75" customHeight="1" x14ac:dyDescent="0.2"/>
    <row r="633" customFormat="1" ht="12.75" customHeight="1" x14ac:dyDescent="0.2"/>
    <row r="634" customFormat="1" ht="12.75" customHeight="1" x14ac:dyDescent="0.2"/>
    <row r="635" customFormat="1" ht="12.75" customHeight="1" x14ac:dyDescent="0.2"/>
    <row r="636" customFormat="1" ht="12.75" customHeight="1" x14ac:dyDescent="0.2"/>
    <row r="637" customFormat="1" ht="12.75" customHeight="1" x14ac:dyDescent="0.2"/>
    <row r="638" customFormat="1" ht="12.75" customHeight="1" x14ac:dyDescent="0.2"/>
    <row r="639" customFormat="1" ht="12.75" customHeight="1" x14ac:dyDescent="0.2"/>
    <row r="640" customFormat="1" ht="12.75" customHeight="1" x14ac:dyDescent="0.2"/>
    <row r="641" customFormat="1" ht="12.75" customHeight="1" x14ac:dyDescent="0.2"/>
    <row r="642" customFormat="1" ht="12.75" customHeight="1" x14ac:dyDescent="0.2"/>
    <row r="643" customFormat="1" ht="12.75" customHeight="1" x14ac:dyDescent="0.2"/>
    <row r="644" customFormat="1" ht="12.75" customHeight="1" x14ac:dyDescent="0.2"/>
    <row r="645" customFormat="1" ht="12.75" customHeight="1" x14ac:dyDescent="0.2"/>
    <row r="646" customFormat="1" ht="12.75" customHeight="1" x14ac:dyDescent="0.2"/>
    <row r="647" customFormat="1" ht="12.75" customHeight="1" x14ac:dyDescent="0.2"/>
    <row r="648" customFormat="1" ht="12.75" customHeight="1" x14ac:dyDescent="0.2"/>
    <row r="649" customFormat="1" ht="12.75" customHeight="1" x14ac:dyDescent="0.2"/>
    <row r="650" customFormat="1" ht="12.75" customHeight="1" x14ac:dyDescent="0.2"/>
    <row r="651" customFormat="1" ht="12.75" customHeight="1" x14ac:dyDescent="0.2"/>
    <row r="652" customFormat="1" ht="12.75" customHeight="1" x14ac:dyDescent="0.2"/>
    <row r="653" customFormat="1" ht="12.75" customHeight="1" x14ac:dyDescent="0.2"/>
    <row r="654" customFormat="1" ht="12.75" customHeight="1" x14ac:dyDescent="0.2"/>
    <row r="655" customFormat="1" ht="12.75" customHeight="1" x14ac:dyDescent="0.2"/>
    <row r="656" customFormat="1" ht="12.75" customHeight="1" x14ac:dyDescent="0.2"/>
    <row r="657" customFormat="1" ht="12.75" customHeight="1" x14ac:dyDescent="0.2"/>
    <row r="658" customFormat="1" ht="12.75" customHeight="1" x14ac:dyDescent="0.2"/>
    <row r="659" customFormat="1" ht="12.75" customHeight="1" x14ac:dyDescent="0.2"/>
    <row r="660" customFormat="1" ht="12.75" customHeight="1" x14ac:dyDescent="0.2"/>
    <row r="661" customFormat="1" ht="12.75" customHeight="1" x14ac:dyDescent="0.2"/>
    <row r="662" customFormat="1" ht="12.75" customHeight="1" x14ac:dyDescent="0.2"/>
    <row r="663" customFormat="1" ht="12.75" customHeight="1" x14ac:dyDescent="0.2"/>
    <row r="664" customFormat="1" ht="12.75" customHeight="1" x14ac:dyDescent="0.2"/>
    <row r="665" customFormat="1" ht="12.75" customHeight="1" x14ac:dyDescent="0.2"/>
    <row r="666" customFormat="1" ht="12.75" customHeight="1" x14ac:dyDescent="0.2"/>
    <row r="667" customFormat="1" ht="12.75" customHeight="1" x14ac:dyDescent="0.2"/>
    <row r="668" customFormat="1" ht="12.75" customHeight="1" x14ac:dyDescent="0.2"/>
    <row r="669" customFormat="1" ht="12.75" customHeight="1" x14ac:dyDescent="0.2"/>
    <row r="670" customFormat="1" ht="12.75" customHeight="1" x14ac:dyDescent="0.2"/>
    <row r="671" customFormat="1" ht="12.75" customHeight="1" x14ac:dyDescent="0.2"/>
    <row r="672" customFormat="1" ht="12.75" customHeight="1" x14ac:dyDescent="0.2"/>
    <row r="673" customFormat="1" ht="12.75" customHeight="1" x14ac:dyDescent="0.2"/>
    <row r="674" customFormat="1" ht="12.75" customHeight="1" x14ac:dyDescent="0.2"/>
    <row r="675" customFormat="1" ht="12.75" customHeight="1" x14ac:dyDescent="0.2"/>
    <row r="676" customFormat="1" ht="12.75" customHeight="1" x14ac:dyDescent="0.2"/>
    <row r="677" customFormat="1" ht="12.75" customHeight="1" x14ac:dyDescent="0.2"/>
    <row r="678" customFormat="1" ht="12.75" customHeight="1" x14ac:dyDescent="0.2"/>
    <row r="679" customFormat="1" ht="12.75" customHeight="1" x14ac:dyDescent="0.2"/>
    <row r="680" customFormat="1" ht="12.75" customHeight="1" x14ac:dyDescent="0.2"/>
    <row r="681" customFormat="1" ht="12.75" customHeight="1" x14ac:dyDescent="0.2"/>
    <row r="682" customFormat="1" ht="12.75" customHeight="1" x14ac:dyDescent="0.2"/>
    <row r="683" customFormat="1" ht="12.75" customHeight="1" x14ac:dyDescent="0.2"/>
    <row r="684" customFormat="1" ht="12.75" customHeight="1" x14ac:dyDescent="0.2"/>
    <row r="685" customFormat="1" ht="12.75" customHeight="1" x14ac:dyDescent="0.2"/>
    <row r="686" customFormat="1" ht="12.75" customHeight="1" x14ac:dyDescent="0.2"/>
    <row r="687" customFormat="1" ht="12.75" customHeight="1" x14ac:dyDescent="0.2"/>
    <row r="688" customFormat="1" ht="12.75" customHeight="1" x14ac:dyDescent="0.2"/>
    <row r="689" customFormat="1" ht="12.75" customHeight="1" x14ac:dyDescent="0.2"/>
    <row r="690" customFormat="1" ht="12.75" customHeight="1" x14ac:dyDescent="0.2"/>
    <row r="691" customFormat="1" ht="12.75" customHeight="1" x14ac:dyDescent="0.2"/>
    <row r="692" customFormat="1" ht="12.75" customHeight="1" x14ac:dyDescent="0.2"/>
    <row r="693" customFormat="1" ht="12.75" customHeight="1" x14ac:dyDescent="0.2"/>
    <row r="694" customFormat="1" ht="12.75" customHeight="1" x14ac:dyDescent="0.2"/>
    <row r="695" customFormat="1" ht="12.75" customHeight="1" x14ac:dyDescent="0.2"/>
    <row r="696" customFormat="1" ht="12.75" customHeight="1" x14ac:dyDescent="0.2"/>
    <row r="697" customFormat="1" ht="12.75" customHeight="1" x14ac:dyDescent="0.2"/>
    <row r="698" customFormat="1" ht="12.75" customHeight="1" x14ac:dyDescent="0.2"/>
    <row r="699" customFormat="1" ht="12.75" customHeight="1" x14ac:dyDescent="0.2"/>
    <row r="700" customFormat="1" ht="12.75" customHeight="1" x14ac:dyDescent="0.2"/>
    <row r="701" customFormat="1" ht="12.75" customHeight="1" x14ac:dyDescent="0.2"/>
    <row r="702" customFormat="1" ht="12.75" customHeight="1" x14ac:dyDescent="0.2"/>
    <row r="703" customFormat="1" ht="12.75" customHeight="1" x14ac:dyDescent="0.2"/>
    <row r="704" customFormat="1" ht="12.75" customHeight="1" x14ac:dyDescent="0.2"/>
    <row r="705" customFormat="1" ht="12.75" customHeight="1" x14ac:dyDescent="0.2"/>
    <row r="706" customFormat="1" ht="12.75" customHeight="1" x14ac:dyDescent="0.2"/>
    <row r="707" customFormat="1" ht="12.75" customHeight="1" x14ac:dyDescent="0.2"/>
    <row r="708" customFormat="1" ht="12.75" customHeight="1" x14ac:dyDescent="0.2"/>
    <row r="709" customFormat="1" ht="12.75" customHeight="1" x14ac:dyDescent="0.2"/>
    <row r="710" customFormat="1" ht="12.75" customHeight="1" x14ac:dyDescent="0.2"/>
    <row r="711" customFormat="1" ht="12.75" customHeight="1" x14ac:dyDescent="0.2"/>
    <row r="712" customFormat="1" ht="12.75" customHeight="1" x14ac:dyDescent="0.2"/>
    <row r="713" customFormat="1" ht="12.75" customHeight="1" x14ac:dyDescent="0.2"/>
    <row r="714" customFormat="1" ht="12.75" customHeight="1" x14ac:dyDescent="0.2"/>
    <row r="715" customFormat="1" ht="12.75" customHeight="1" x14ac:dyDescent="0.2"/>
    <row r="716" customFormat="1" ht="12.75" customHeight="1" x14ac:dyDescent="0.2"/>
    <row r="717" customFormat="1" ht="12.75" customHeight="1" x14ac:dyDescent="0.2"/>
    <row r="718" customFormat="1" ht="12.75" customHeight="1" x14ac:dyDescent="0.2"/>
    <row r="719" customFormat="1" ht="12.75" customHeight="1" x14ac:dyDescent="0.2"/>
    <row r="720" customFormat="1" ht="12.75" customHeight="1" x14ac:dyDescent="0.2"/>
    <row r="721" customFormat="1" ht="12.75" customHeight="1" x14ac:dyDescent="0.2"/>
    <row r="722" customFormat="1" ht="12.75" customHeight="1" x14ac:dyDescent="0.2"/>
    <row r="723" customFormat="1" ht="12.75" customHeight="1" x14ac:dyDescent="0.2"/>
    <row r="724" customFormat="1" ht="12.75" customHeight="1" x14ac:dyDescent="0.2"/>
    <row r="725" customFormat="1" ht="12.75" customHeight="1" x14ac:dyDescent="0.2"/>
    <row r="726" customFormat="1" ht="12.75" customHeight="1" x14ac:dyDescent="0.2"/>
    <row r="727" customFormat="1" ht="12.75" customHeight="1" x14ac:dyDescent="0.2"/>
    <row r="728" customFormat="1" ht="12.75" customHeight="1" x14ac:dyDescent="0.2"/>
    <row r="729" customFormat="1" ht="12.75" customHeight="1" x14ac:dyDescent="0.2"/>
    <row r="730" customFormat="1" ht="12.75" customHeight="1" x14ac:dyDescent="0.2"/>
    <row r="731" customFormat="1" ht="12.75" customHeight="1" x14ac:dyDescent="0.2"/>
    <row r="732" customFormat="1" ht="12.75" customHeight="1" x14ac:dyDescent="0.2"/>
    <row r="733" customFormat="1" ht="12.75" customHeight="1" x14ac:dyDescent="0.2"/>
    <row r="734" customFormat="1" ht="12.75" customHeight="1" x14ac:dyDescent="0.2"/>
    <row r="735" customFormat="1" ht="12.75" customHeight="1" x14ac:dyDescent="0.2"/>
    <row r="736" customFormat="1" ht="12.75" customHeight="1" x14ac:dyDescent="0.2"/>
    <row r="737" customFormat="1" ht="12.75" customHeight="1" x14ac:dyDescent="0.2"/>
    <row r="738" customFormat="1" ht="12.75" customHeight="1" x14ac:dyDescent="0.2"/>
    <row r="739" customFormat="1" ht="12.75" customHeight="1" x14ac:dyDescent="0.2"/>
    <row r="740" customFormat="1" ht="12.75" customHeight="1" x14ac:dyDescent="0.2"/>
    <row r="741" customFormat="1" ht="12.75" customHeight="1" x14ac:dyDescent="0.2"/>
    <row r="742" customFormat="1" ht="12.75" customHeight="1" x14ac:dyDescent="0.2"/>
    <row r="743" customFormat="1" ht="12.75" customHeight="1" x14ac:dyDescent="0.2"/>
    <row r="744" customFormat="1" ht="12.75" customHeight="1" x14ac:dyDescent="0.2"/>
    <row r="745" customFormat="1" ht="12.75" customHeight="1" x14ac:dyDescent="0.2"/>
    <row r="746" customFormat="1" ht="12.75" customHeight="1" x14ac:dyDescent="0.2"/>
    <row r="747" customFormat="1" ht="12.75" customHeight="1" x14ac:dyDescent="0.2"/>
    <row r="748" customFormat="1" ht="12.75" customHeight="1" x14ac:dyDescent="0.2"/>
    <row r="749" customFormat="1" ht="12.75" customHeight="1" x14ac:dyDescent="0.2"/>
    <row r="750" customFormat="1" ht="12.75" customHeight="1" x14ac:dyDescent="0.2"/>
    <row r="751" customFormat="1" ht="12.75" customHeight="1" x14ac:dyDescent="0.2"/>
    <row r="752" customFormat="1" ht="12.75" customHeight="1" x14ac:dyDescent="0.2"/>
    <row r="753" customFormat="1" ht="12.75" customHeight="1" x14ac:dyDescent="0.2"/>
    <row r="754" customFormat="1" ht="12.75" customHeight="1" x14ac:dyDescent="0.2"/>
    <row r="755" customFormat="1" ht="12.75" customHeight="1" x14ac:dyDescent="0.2"/>
    <row r="756" customFormat="1" ht="12.75" customHeight="1" x14ac:dyDescent="0.2"/>
    <row r="757" customFormat="1" ht="12.75" customHeight="1" x14ac:dyDescent="0.2"/>
    <row r="758" customFormat="1" ht="12.75" customHeight="1" x14ac:dyDescent="0.2"/>
    <row r="759" customFormat="1" ht="12.75" customHeight="1" x14ac:dyDescent="0.2"/>
    <row r="760" customFormat="1" ht="12.75" customHeight="1" x14ac:dyDescent="0.2"/>
    <row r="761" customFormat="1" ht="12.75" customHeight="1" x14ac:dyDescent="0.2"/>
    <row r="762" customFormat="1" ht="12.75" customHeight="1" x14ac:dyDescent="0.2"/>
    <row r="763" customFormat="1" ht="12.75" customHeight="1" x14ac:dyDescent="0.2"/>
    <row r="764" customFormat="1" ht="12.75" customHeight="1" x14ac:dyDescent="0.2"/>
    <row r="765" customFormat="1" ht="12.75" customHeight="1" x14ac:dyDescent="0.2"/>
    <row r="766" customFormat="1" ht="12.75" customHeight="1" x14ac:dyDescent="0.2"/>
    <row r="767" customFormat="1" ht="12.75" customHeight="1" x14ac:dyDescent="0.2"/>
    <row r="768" customFormat="1" ht="12.75" customHeight="1" x14ac:dyDescent="0.2"/>
    <row r="769" customFormat="1" ht="12.75" customHeight="1" x14ac:dyDescent="0.2"/>
    <row r="770" customFormat="1" ht="12.75" customHeight="1" x14ac:dyDescent="0.2"/>
    <row r="771" customFormat="1" ht="12.75" customHeight="1" x14ac:dyDescent="0.2"/>
    <row r="772" customFormat="1" ht="12.75" customHeight="1" x14ac:dyDescent="0.2"/>
    <row r="773" customFormat="1" ht="12.75" customHeight="1" x14ac:dyDescent="0.2"/>
    <row r="774" customFormat="1" ht="12.75" customHeight="1" x14ac:dyDescent="0.2"/>
    <row r="775" customFormat="1" ht="12.75" customHeight="1" x14ac:dyDescent="0.2"/>
    <row r="776" customFormat="1" ht="12.75" customHeight="1" x14ac:dyDescent="0.2"/>
    <row r="777" customFormat="1" ht="12.75" customHeight="1" x14ac:dyDescent="0.2"/>
    <row r="778" customFormat="1" ht="12.75" customHeight="1" x14ac:dyDescent="0.2"/>
    <row r="779" customFormat="1" ht="12.75" customHeight="1" x14ac:dyDescent="0.2"/>
    <row r="780" customFormat="1" ht="12.75" customHeight="1" x14ac:dyDescent="0.2"/>
    <row r="781" customFormat="1" ht="12.75" customHeight="1" x14ac:dyDescent="0.2"/>
    <row r="782" customFormat="1" ht="12.75" customHeight="1" x14ac:dyDescent="0.2"/>
    <row r="783" customFormat="1" ht="12.75" customHeight="1" x14ac:dyDescent="0.2"/>
    <row r="784" customFormat="1" ht="12.75" customHeight="1" x14ac:dyDescent="0.2"/>
    <row r="785" customFormat="1" ht="12.75" customHeight="1" x14ac:dyDescent="0.2"/>
    <row r="786" customFormat="1" ht="12.75" customHeight="1" x14ac:dyDescent="0.2"/>
    <row r="787" customFormat="1" ht="12.75" customHeight="1" x14ac:dyDescent="0.2"/>
    <row r="788" customFormat="1" ht="12.75" customHeight="1" x14ac:dyDescent="0.2"/>
    <row r="789" customFormat="1" ht="12.75" customHeight="1" x14ac:dyDescent="0.2"/>
    <row r="790" customFormat="1" ht="12.75" customHeight="1" x14ac:dyDescent="0.2"/>
    <row r="791" customFormat="1" ht="12.75" customHeight="1" x14ac:dyDescent="0.2"/>
    <row r="792" customFormat="1" ht="12.75" customHeight="1" x14ac:dyDescent="0.2"/>
    <row r="793" customFormat="1" ht="12.75" customHeight="1" x14ac:dyDescent="0.2"/>
    <row r="794" customFormat="1" ht="12.75" customHeight="1" x14ac:dyDescent="0.2"/>
    <row r="795" customFormat="1" ht="12.75" customHeight="1" x14ac:dyDescent="0.2"/>
    <row r="796" customFormat="1" ht="12.75" customHeight="1" x14ac:dyDescent="0.2"/>
    <row r="797" customFormat="1" ht="12.75" customHeight="1" x14ac:dyDescent="0.2"/>
    <row r="798" customFormat="1" ht="12.75" customHeight="1" x14ac:dyDescent="0.2"/>
    <row r="799" customFormat="1" ht="12.75" customHeight="1" x14ac:dyDescent="0.2"/>
    <row r="800" customFormat="1" ht="12.75" customHeight="1" x14ac:dyDescent="0.2"/>
    <row r="801" customFormat="1" ht="12.75" customHeight="1" x14ac:dyDescent="0.2"/>
    <row r="802" customFormat="1" ht="12.75" customHeight="1" x14ac:dyDescent="0.2"/>
    <row r="803" customFormat="1" ht="12.75" customHeight="1" x14ac:dyDescent="0.2"/>
    <row r="804" customFormat="1" ht="12.75" customHeight="1" x14ac:dyDescent="0.2"/>
    <row r="805" customFormat="1" ht="12.75" customHeight="1" x14ac:dyDescent="0.2"/>
    <row r="806" customFormat="1" ht="12.75" customHeight="1" x14ac:dyDescent="0.2"/>
    <row r="807" customFormat="1" ht="12.75" customHeight="1" x14ac:dyDescent="0.2"/>
    <row r="808" customFormat="1" ht="12.75" customHeight="1" x14ac:dyDescent="0.2"/>
    <row r="809" customFormat="1" ht="12.75" customHeight="1" x14ac:dyDescent="0.2"/>
    <row r="810" customFormat="1" ht="12.75" customHeight="1" x14ac:dyDescent="0.2"/>
    <row r="811" customFormat="1" ht="12.75" customHeight="1" x14ac:dyDescent="0.2"/>
    <row r="812" customFormat="1" ht="12.75" customHeight="1" x14ac:dyDescent="0.2"/>
    <row r="813" customFormat="1" ht="12.75" customHeight="1" x14ac:dyDescent="0.2"/>
    <row r="814" customFormat="1" ht="12.75" customHeight="1" x14ac:dyDescent="0.2"/>
    <row r="815" customFormat="1" ht="12.75" customHeight="1" x14ac:dyDescent="0.2"/>
    <row r="816" customFormat="1" ht="12.75" customHeight="1" x14ac:dyDescent="0.2"/>
    <row r="817" customFormat="1" ht="12.75" customHeight="1" x14ac:dyDescent="0.2"/>
    <row r="818" customFormat="1" ht="12.75" customHeight="1" x14ac:dyDescent="0.2"/>
    <row r="819" customFormat="1" ht="12.75" customHeight="1" x14ac:dyDescent="0.2"/>
    <row r="820" customFormat="1" ht="12.75" customHeight="1" x14ac:dyDescent="0.2"/>
    <row r="821" customFormat="1" ht="12.75" customHeight="1" x14ac:dyDescent="0.2"/>
    <row r="822" customFormat="1" ht="12.75" customHeight="1" x14ac:dyDescent="0.2"/>
    <row r="823" customFormat="1" ht="12.75" customHeight="1" x14ac:dyDescent="0.2"/>
    <row r="824" customFormat="1" ht="12.75" customHeight="1" x14ac:dyDescent="0.2"/>
    <row r="825" customFormat="1" ht="12.75" customHeight="1" x14ac:dyDescent="0.2"/>
    <row r="826" customFormat="1" ht="12.75" customHeight="1" x14ac:dyDescent="0.2"/>
    <row r="827" customFormat="1" ht="12.75" customHeight="1" x14ac:dyDescent="0.2"/>
    <row r="828" customFormat="1" ht="12.75" customHeight="1" x14ac:dyDescent="0.2"/>
    <row r="829" customFormat="1" ht="12.75" customHeight="1" x14ac:dyDescent="0.2"/>
    <row r="830" customFormat="1" ht="12.75" customHeight="1" x14ac:dyDescent="0.2"/>
    <row r="831" customFormat="1" ht="12.75" customHeight="1" x14ac:dyDescent="0.2"/>
    <row r="832" customFormat="1" ht="12.75" customHeight="1" x14ac:dyDescent="0.2"/>
    <row r="833" customFormat="1" ht="12.75" customHeight="1" x14ac:dyDescent="0.2"/>
    <row r="834" customFormat="1" ht="12.75" customHeight="1" x14ac:dyDescent="0.2"/>
    <row r="835" customFormat="1" ht="12.75" customHeight="1" x14ac:dyDescent="0.2"/>
    <row r="836" customFormat="1" ht="12.75" customHeight="1" x14ac:dyDescent="0.2"/>
    <row r="837" customFormat="1" ht="12.75" customHeight="1" x14ac:dyDescent="0.2"/>
    <row r="838" customFormat="1" ht="12.75" customHeight="1" x14ac:dyDescent="0.2"/>
    <row r="839" customFormat="1" ht="12.75" customHeight="1" x14ac:dyDescent="0.2"/>
    <row r="840" customFormat="1" ht="12.75" customHeight="1" x14ac:dyDescent="0.2"/>
    <row r="841" customFormat="1" ht="12.75" customHeight="1" x14ac:dyDescent="0.2"/>
    <row r="842" customFormat="1" ht="12.75" customHeight="1" x14ac:dyDescent="0.2"/>
    <row r="843" customFormat="1" ht="12.75" customHeight="1" x14ac:dyDescent="0.2"/>
    <row r="844" customFormat="1" ht="12.75" customHeight="1" x14ac:dyDescent="0.2"/>
    <row r="845" customFormat="1" ht="12.75" customHeight="1" x14ac:dyDescent="0.2"/>
    <row r="846" customFormat="1" ht="12.75" customHeight="1" x14ac:dyDescent="0.2"/>
    <row r="847" customFormat="1" ht="12.75" customHeight="1" x14ac:dyDescent="0.2"/>
    <row r="848" customFormat="1" ht="12.75" customHeight="1" x14ac:dyDescent="0.2"/>
    <row r="849" customFormat="1" ht="12.75" customHeight="1" x14ac:dyDescent="0.2"/>
    <row r="850" customFormat="1" ht="12.75" customHeight="1" x14ac:dyDescent="0.2"/>
    <row r="851" customFormat="1" ht="12.75" customHeight="1" x14ac:dyDescent="0.2"/>
    <row r="852" customFormat="1" ht="12.75" customHeight="1" x14ac:dyDescent="0.2"/>
    <row r="853" customFormat="1" ht="12.75" customHeight="1" x14ac:dyDescent="0.2"/>
    <row r="854" customFormat="1" ht="12.75" customHeight="1" x14ac:dyDescent="0.2"/>
    <row r="855" customFormat="1" ht="12.75" customHeight="1" x14ac:dyDescent="0.2"/>
    <row r="856" customFormat="1" ht="12.75" customHeight="1" x14ac:dyDescent="0.2"/>
    <row r="857" customFormat="1" ht="12.75" customHeight="1" x14ac:dyDescent="0.2"/>
    <row r="858" customFormat="1" ht="12.75" customHeight="1" x14ac:dyDescent="0.2"/>
    <row r="859" customFormat="1" ht="12.75" customHeight="1" x14ac:dyDescent="0.2"/>
    <row r="860" customFormat="1" ht="12.75" customHeight="1" x14ac:dyDescent="0.2"/>
    <row r="861" customFormat="1" ht="12.75" customHeight="1" x14ac:dyDescent="0.2"/>
    <row r="862" customFormat="1" ht="12.75" customHeight="1" x14ac:dyDescent="0.2"/>
    <row r="863" customFormat="1" ht="12.75" customHeight="1" x14ac:dyDescent="0.2"/>
    <row r="864" customFormat="1" ht="12.75" customHeight="1" x14ac:dyDescent="0.2"/>
    <row r="865" customFormat="1" ht="12.75" customHeight="1" x14ac:dyDescent="0.2"/>
    <row r="866" customFormat="1" ht="12.75" customHeight="1" x14ac:dyDescent="0.2"/>
    <row r="867" customFormat="1" ht="12.75" customHeight="1" x14ac:dyDescent="0.2"/>
    <row r="868" customFormat="1" ht="12.75" customHeight="1" x14ac:dyDescent="0.2"/>
    <row r="869" customFormat="1" ht="12.75" customHeight="1" x14ac:dyDescent="0.2"/>
    <row r="870" customFormat="1" ht="12.75" customHeight="1" x14ac:dyDescent="0.2"/>
    <row r="871" customFormat="1" ht="12.75" customHeight="1" x14ac:dyDescent="0.2"/>
    <row r="872" customFormat="1" ht="12.75" customHeight="1" x14ac:dyDescent="0.2"/>
    <row r="873" customFormat="1" ht="12.75" customHeight="1" x14ac:dyDescent="0.2"/>
    <row r="874" customFormat="1" ht="12.75" customHeight="1" x14ac:dyDescent="0.2"/>
    <row r="875" customFormat="1" ht="12.75" customHeight="1" x14ac:dyDescent="0.2"/>
    <row r="876" customFormat="1" ht="12.75" customHeight="1" x14ac:dyDescent="0.2"/>
    <row r="877" customFormat="1" ht="12.75" customHeight="1" x14ac:dyDescent="0.2"/>
    <row r="878" customFormat="1" ht="12.75" customHeight="1" x14ac:dyDescent="0.2"/>
    <row r="879" customFormat="1" ht="12.75" customHeight="1" x14ac:dyDescent="0.2"/>
    <row r="880" customFormat="1" ht="12.75" customHeight="1" x14ac:dyDescent="0.2"/>
    <row r="881" customFormat="1" ht="12.75" customHeight="1" x14ac:dyDescent="0.2"/>
    <row r="882" customFormat="1" ht="12.75" customHeight="1" x14ac:dyDescent="0.2"/>
    <row r="883" customFormat="1" ht="12.75" customHeight="1" x14ac:dyDescent="0.2"/>
    <row r="884" customFormat="1" ht="12.75" customHeight="1" x14ac:dyDescent="0.2"/>
    <row r="885" customFormat="1" ht="12.75" customHeight="1" x14ac:dyDescent="0.2"/>
    <row r="886" customFormat="1" ht="12.75" customHeight="1" x14ac:dyDescent="0.2"/>
    <row r="887" customFormat="1" ht="12.75" customHeight="1" x14ac:dyDescent="0.2"/>
    <row r="888" customFormat="1" ht="12.75" customHeight="1" x14ac:dyDescent="0.2"/>
    <row r="889" customFormat="1" ht="12.75" customHeight="1" x14ac:dyDescent="0.2"/>
    <row r="890" customFormat="1" ht="12.75" customHeight="1" x14ac:dyDescent="0.2"/>
    <row r="891" customFormat="1" ht="12.75" customHeight="1" x14ac:dyDescent="0.2"/>
    <row r="892" customFormat="1" ht="12.75" customHeight="1" x14ac:dyDescent="0.2"/>
    <row r="893" customFormat="1" ht="12.75" customHeight="1" x14ac:dyDescent="0.2"/>
    <row r="894" customFormat="1" ht="12.75" customHeight="1" x14ac:dyDescent="0.2"/>
    <row r="895" customFormat="1" ht="12.75" customHeight="1" x14ac:dyDescent="0.2"/>
    <row r="896" customFormat="1" ht="12.75" customHeight="1" x14ac:dyDescent="0.2"/>
    <row r="897" customFormat="1" ht="12.75" customHeight="1" x14ac:dyDescent="0.2"/>
    <row r="898" customFormat="1" ht="12.75" customHeight="1" x14ac:dyDescent="0.2"/>
    <row r="899" customFormat="1" ht="12.75" customHeight="1" x14ac:dyDescent="0.2"/>
    <row r="900" customFormat="1" ht="12.75" customHeight="1" x14ac:dyDescent="0.2"/>
    <row r="901" customFormat="1" ht="12.75" customHeight="1" x14ac:dyDescent="0.2"/>
    <row r="902" customFormat="1" ht="12.75" customHeight="1" x14ac:dyDescent="0.2"/>
    <row r="903" customFormat="1" ht="12.75" customHeight="1" x14ac:dyDescent="0.2"/>
    <row r="904" customFormat="1" ht="12.75" customHeight="1" x14ac:dyDescent="0.2"/>
    <row r="905" customFormat="1" ht="12.75" customHeight="1" x14ac:dyDescent="0.2"/>
    <row r="906" customFormat="1" ht="12.75" customHeight="1" x14ac:dyDescent="0.2"/>
    <row r="907" customFormat="1" ht="12.75" customHeight="1" x14ac:dyDescent="0.2"/>
    <row r="908" customFormat="1" ht="12.75" customHeight="1" x14ac:dyDescent="0.2"/>
    <row r="909" customFormat="1" ht="12.75" customHeight="1" x14ac:dyDescent="0.2"/>
    <row r="910" customFormat="1" ht="12.75" customHeight="1" x14ac:dyDescent="0.2"/>
    <row r="911" customFormat="1" ht="12.75" customHeight="1" x14ac:dyDescent="0.2"/>
    <row r="912" customFormat="1" ht="12.75" customHeight="1" x14ac:dyDescent="0.2"/>
    <row r="913" customFormat="1" ht="12.75" customHeight="1" x14ac:dyDescent="0.2"/>
    <row r="914" customFormat="1" ht="12.75" customHeight="1" x14ac:dyDescent="0.2"/>
    <row r="915" customFormat="1" ht="12.75" customHeight="1" x14ac:dyDescent="0.2"/>
    <row r="916" customFormat="1" ht="12.75" customHeight="1" x14ac:dyDescent="0.2"/>
    <row r="917" customFormat="1" ht="12.75" customHeight="1" x14ac:dyDescent="0.2"/>
    <row r="918" customFormat="1" ht="12.75" customHeight="1" x14ac:dyDescent="0.2"/>
    <row r="919" customFormat="1" ht="12.75" customHeight="1" x14ac:dyDescent="0.2"/>
    <row r="920" customFormat="1" ht="12.75" customHeight="1" x14ac:dyDescent="0.2"/>
    <row r="921" customFormat="1" ht="12.75" customHeight="1" x14ac:dyDescent="0.2"/>
    <row r="922" customFormat="1" ht="12.75" customHeight="1" x14ac:dyDescent="0.2"/>
    <row r="923" customFormat="1" ht="12.75" customHeight="1" x14ac:dyDescent="0.2"/>
    <row r="924" customFormat="1" ht="12.75" customHeight="1" x14ac:dyDescent="0.2"/>
    <row r="925" customFormat="1" ht="12.75" customHeight="1" x14ac:dyDescent="0.2"/>
    <row r="926" customFormat="1" ht="12.75" customHeight="1" x14ac:dyDescent="0.2"/>
    <row r="927" customFormat="1" ht="12.75" customHeight="1" x14ac:dyDescent="0.2"/>
    <row r="928" customFormat="1" ht="12.75" customHeight="1" x14ac:dyDescent="0.2"/>
    <row r="929" customFormat="1" ht="12.75" customHeight="1" x14ac:dyDescent="0.2"/>
    <row r="930" customFormat="1" ht="12.75" customHeight="1" x14ac:dyDescent="0.2"/>
    <row r="931" customFormat="1" ht="12.75" customHeight="1" x14ac:dyDescent="0.2"/>
    <row r="932" customFormat="1" ht="12.75" customHeight="1" x14ac:dyDescent="0.2"/>
    <row r="933" customFormat="1" ht="12.75" customHeight="1" x14ac:dyDescent="0.2"/>
    <row r="934" customFormat="1" ht="12.75" customHeight="1" x14ac:dyDescent="0.2"/>
    <row r="935" customFormat="1" ht="12.75" customHeight="1" x14ac:dyDescent="0.2"/>
    <row r="936" customFormat="1" ht="12.75" customHeight="1" x14ac:dyDescent="0.2"/>
    <row r="937" customFormat="1" ht="12.75" customHeight="1" x14ac:dyDescent="0.2"/>
    <row r="938" customFormat="1" ht="12.75" customHeight="1" x14ac:dyDescent="0.2"/>
    <row r="939" customFormat="1" ht="12.75" customHeight="1" x14ac:dyDescent="0.2"/>
    <row r="940" customFormat="1" ht="12.75" customHeight="1" x14ac:dyDescent="0.2"/>
    <row r="941" customFormat="1" ht="12.75" customHeight="1" x14ac:dyDescent="0.2"/>
    <row r="942" customFormat="1" ht="12.75" customHeight="1" x14ac:dyDescent="0.2"/>
    <row r="943" customFormat="1" ht="12.75" customHeight="1" x14ac:dyDescent="0.2"/>
    <row r="944" customFormat="1" ht="12.75" customHeight="1" x14ac:dyDescent="0.2"/>
    <row r="945" customFormat="1" ht="12.75" customHeight="1" x14ac:dyDescent="0.2"/>
    <row r="946" customFormat="1" ht="12.75" customHeight="1" x14ac:dyDescent="0.2"/>
    <row r="947" customFormat="1" ht="12.75" customHeight="1" x14ac:dyDescent="0.2"/>
    <row r="948" customFormat="1" ht="12.75" customHeight="1" x14ac:dyDescent="0.2"/>
    <row r="949" customFormat="1" ht="12.75" customHeight="1" x14ac:dyDescent="0.2"/>
    <row r="950" customFormat="1" ht="12.75" customHeight="1" x14ac:dyDescent="0.2"/>
    <row r="951" customFormat="1" ht="12.75" customHeight="1" x14ac:dyDescent="0.2"/>
    <row r="952" customFormat="1" ht="12.75" customHeight="1" x14ac:dyDescent="0.2"/>
    <row r="953" customFormat="1" ht="12.75" customHeight="1" x14ac:dyDescent="0.2"/>
    <row r="954" customFormat="1" ht="12.75" customHeight="1" x14ac:dyDescent="0.2"/>
    <row r="955" customFormat="1" ht="12.75" customHeight="1" x14ac:dyDescent="0.2"/>
    <row r="956" customFormat="1" ht="12.75" customHeight="1" x14ac:dyDescent="0.2"/>
    <row r="957" customFormat="1" ht="12.75" customHeight="1" x14ac:dyDescent="0.2"/>
    <row r="958" customFormat="1" ht="12.75" customHeight="1" x14ac:dyDescent="0.2"/>
    <row r="959" customFormat="1" ht="12.75" customHeight="1" x14ac:dyDescent="0.2"/>
    <row r="960" customFormat="1" ht="12.75" customHeight="1" x14ac:dyDescent="0.2"/>
    <row r="961" customFormat="1" ht="12.75" customHeight="1" x14ac:dyDescent="0.2"/>
    <row r="962" customFormat="1" ht="12.75" customHeight="1" x14ac:dyDescent="0.2"/>
    <row r="963" customFormat="1" ht="12.75" customHeight="1" x14ac:dyDescent="0.2"/>
    <row r="964" customFormat="1" ht="12.75" customHeight="1" x14ac:dyDescent="0.2"/>
    <row r="965" customFormat="1" ht="12.75" customHeight="1" x14ac:dyDescent="0.2"/>
    <row r="966" customFormat="1" ht="12.75" customHeight="1" x14ac:dyDescent="0.2"/>
    <row r="967" customFormat="1" ht="12.75" customHeight="1" x14ac:dyDescent="0.2"/>
    <row r="968" customFormat="1" ht="12.75" customHeight="1" x14ac:dyDescent="0.2"/>
    <row r="969" customFormat="1" ht="12.75" customHeight="1" x14ac:dyDescent="0.2"/>
    <row r="970" customFormat="1" ht="12.75" customHeight="1" x14ac:dyDescent="0.2"/>
    <row r="971" customFormat="1" ht="12.75" customHeight="1" x14ac:dyDescent="0.2"/>
    <row r="972" customFormat="1" ht="12.75" customHeight="1" x14ac:dyDescent="0.2"/>
    <row r="973" customFormat="1" ht="12.75" customHeight="1" x14ac:dyDescent="0.2"/>
    <row r="974" customFormat="1" ht="12.75" customHeight="1" x14ac:dyDescent="0.2"/>
    <row r="975" customFormat="1" ht="12.75" customHeight="1" x14ac:dyDescent="0.2"/>
    <row r="976" customFormat="1" ht="12.75" customHeight="1" x14ac:dyDescent="0.2"/>
    <row r="977" customFormat="1" ht="12.75" customHeight="1" x14ac:dyDescent="0.2"/>
    <row r="978" customFormat="1" ht="12.75" customHeight="1" x14ac:dyDescent="0.2"/>
    <row r="979" customFormat="1" ht="12.75" customHeight="1" x14ac:dyDescent="0.2"/>
    <row r="980" customFormat="1" ht="12.75" customHeight="1" x14ac:dyDescent="0.2"/>
    <row r="981" customFormat="1" ht="12.75" customHeight="1" x14ac:dyDescent="0.2"/>
    <row r="982" customFormat="1" ht="12.75" customHeight="1" x14ac:dyDescent="0.2"/>
    <row r="983" customFormat="1" ht="12.75" customHeight="1" x14ac:dyDescent="0.2"/>
    <row r="984" customFormat="1" ht="12.75" customHeight="1" x14ac:dyDescent="0.2"/>
    <row r="985" customFormat="1" ht="12.75" customHeight="1" x14ac:dyDescent="0.2"/>
    <row r="986" customFormat="1" ht="12.75" customHeight="1" x14ac:dyDescent="0.2"/>
    <row r="987" customFormat="1" ht="12.75" customHeight="1" x14ac:dyDescent="0.2"/>
    <row r="988" customFormat="1" ht="12.75" customHeight="1" x14ac:dyDescent="0.2"/>
    <row r="989" customFormat="1" ht="12.75" customHeight="1" x14ac:dyDescent="0.2"/>
    <row r="990" customFormat="1" ht="12.75" customHeight="1" x14ac:dyDescent="0.2"/>
    <row r="991" customFormat="1" ht="12.75" customHeight="1" x14ac:dyDescent="0.2"/>
    <row r="992" customFormat="1" ht="12.75" customHeight="1" x14ac:dyDescent="0.2"/>
    <row r="993" customFormat="1" ht="12.75" customHeight="1" x14ac:dyDescent="0.2"/>
    <row r="994" customFormat="1" ht="12.75" customHeight="1" x14ac:dyDescent="0.2"/>
    <row r="995" customFormat="1" ht="12.75" customHeight="1" x14ac:dyDescent="0.2"/>
    <row r="996" customFormat="1" ht="12.75" customHeight="1" x14ac:dyDescent="0.2"/>
    <row r="997" customFormat="1" ht="12.75" customHeight="1" x14ac:dyDescent="0.2"/>
    <row r="998" customFormat="1" ht="12.75" customHeight="1" x14ac:dyDescent="0.2"/>
    <row r="999" customFormat="1" ht="12.75" customHeight="1" x14ac:dyDescent="0.2"/>
    <row r="1000" customFormat="1" ht="12.75" customHeight="1" x14ac:dyDescent="0.2"/>
    <row r="1001" customFormat="1" ht="12.75" customHeight="1" x14ac:dyDescent="0.2"/>
  </sheetData>
  <sheetProtection sheet="1" objects="1" scenarios="1"/>
  <mergeCells count="3">
    <mergeCell ref="A2:B2"/>
    <mergeCell ref="D2:E2"/>
    <mergeCell ref="G2:H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00"/>
  <sheetViews>
    <sheetView workbookViewId="0"/>
  </sheetViews>
  <sheetFormatPr defaultColWidth="14.42578125" defaultRowHeight="15" customHeight="1" x14ac:dyDescent="0.2"/>
  <cols>
    <col min="1" max="1" width="15.28515625" customWidth="1"/>
    <col min="2" max="2" width="12.7109375" customWidth="1"/>
    <col min="3" max="3" width="11.85546875" customWidth="1"/>
    <col min="4" max="4" width="19.7109375" customWidth="1"/>
    <col min="5" max="6" width="8" customWidth="1"/>
    <col min="7" max="7" width="12" customWidth="1"/>
    <col min="8" max="8" width="16.7109375" customWidth="1"/>
    <col min="9" max="26" width="8" customWidth="1"/>
  </cols>
  <sheetData>
    <row r="1" spans="1:8" ht="13.5" customHeight="1" x14ac:dyDescent="0.2"/>
    <row r="2" spans="1:8" ht="18" customHeight="1" x14ac:dyDescent="0.25">
      <c r="A2" s="43" t="s">
        <v>0</v>
      </c>
      <c r="B2" s="44"/>
      <c r="C2" s="1"/>
      <c r="D2" s="43" t="s">
        <v>1</v>
      </c>
      <c r="E2" s="44"/>
      <c r="F2" s="1"/>
      <c r="G2" s="43" t="s">
        <v>2</v>
      </c>
      <c r="H2" s="44"/>
    </row>
    <row r="3" spans="1:8" ht="12.75" customHeight="1" x14ac:dyDescent="0.2">
      <c r="A3" s="2"/>
      <c r="B3" s="3"/>
      <c r="D3" s="2"/>
      <c r="E3" s="3"/>
      <c r="G3" s="2"/>
      <c r="H3" s="3"/>
    </row>
    <row r="4" spans="1:8" ht="12.75" customHeight="1" x14ac:dyDescent="0.2">
      <c r="A4" s="2"/>
      <c r="B4" s="3"/>
      <c r="D4" s="2"/>
      <c r="E4" s="3"/>
      <c r="G4" s="2"/>
      <c r="H4" s="3"/>
    </row>
    <row r="5" spans="1:8" ht="13.5" customHeight="1" x14ac:dyDescent="0.2">
      <c r="A5" s="4" t="s">
        <v>3</v>
      </c>
      <c r="B5" s="5"/>
      <c r="C5" s="6"/>
      <c r="D5" s="4" t="s">
        <v>3</v>
      </c>
      <c r="E5" s="5"/>
      <c r="F5" s="6"/>
      <c r="G5" s="4" t="s">
        <v>3</v>
      </c>
      <c r="H5" s="5"/>
    </row>
    <row r="6" spans="1:8" ht="12.75" customHeight="1" x14ac:dyDescent="0.2">
      <c r="A6" s="2" t="s">
        <v>4</v>
      </c>
      <c r="B6" s="7">
        <v>2.6</v>
      </c>
      <c r="C6" s="6"/>
      <c r="D6" s="2" t="s">
        <v>4</v>
      </c>
      <c r="E6" s="7">
        <v>1</v>
      </c>
      <c r="F6" s="6"/>
      <c r="G6" s="2" t="s">
        <v>5</v>
      </c>
      <c r="H6" s="7">
        <v>3.5</v>
      </c>
    </row>
    <row r="7" spans="1:8" ht="12.75" customHeight="1" x14ac:dyDescent="0.2">
      <c r="A7" s="2" t="s">
        <v>6</v>
      </c>
      <c r="B7" s="7">
        <v>7</v>
      </c>
      <c r="C7" s="6"/>
      <c r="D7" s="2" t="s">
        <v>5</v>
      </c>
      <c r="E7" s="7">
        <v>5</v>
      </c>
      <c r="F7" s="6"/>
      <c r="G7" s="2" t="s">
        <v>7</v>
      </c>
      <c r="H7" s="7">
        <v>1</v>
      </c>
    </row>
    <row r="8" spans="1:8" ht="12.75" customHeight="1" x14ac:dyDescent="0.2">
      <c r="A8" s="2"/>
      <c r="B8" s="3"/>
      <c r="C8" s="6"/>
      <c r="D8" s="2"/>
      <c r="E8" s="3"/>
      <c r="F8" s="6"/>
      <c r="G8" s="2"/>
      <c r="H8" s="3"/>
    </row>
    <row r="9" spans="1:8" ht="13.5" customHeight="1" x14ac:dyDescent="0.2">
      <c r="A9" s="4" t="s">
        <v>8</v>
      </c>
      <c r="B9" s="5"/>
      <c r="C9" s="6"/>
      <c r="D9" s="4" t="s">
        <v>8</v>
      </c>
      <c r="E9" s="5"/>
      <c r="F9" s="6"/>
      <c r="G9" s="4" t="s">
        <v>8</v>
      </c>
      <c r="H9" s="5"/>
    </row>
    <row r="10" spans="1:8" ht="12.75" customHeight="1" x14ac:dyDescent="0.2">
      <c r="A10" s="8" t="s">
        <v>9</v>
      </c>
      <c r="B10" s="9">
        <f>B7/SQRT(B6)</f>
        <v>4.3412157106222953</v>
      </c>
      <c r="C10" s="6"/>
      <c r="D10" s="8" t="s">
        <v>10</v>
      </c>
      <c r="E10" s="9">
        <f>E7*SQRT(E6)</f>
        <v>5</v>
      </c>
      <c r="F10" s="6"/>
      <c r="G10" s="8" t="s">
        <v>11</v>
      </c>
      <c r="H10" s="9">
        <f>(H7/H6)^2</f>
        <v>8.1632653061224483E-2</v>
      </c>
    </row>
    <row r="11" spans="1:8" ht="13.5" customHeight="1" x14ac:dyDescent="0.2">
      <c r="A11" s="10"/>
      <c r="B11" s="11"/>
      <c r="D11" s="10"/>
      <c r="E11" s="11"/>
      <c r="G11" s="10"/>
      <c r="H11" s="11"/>
    </row>
    <row r="12" spans="1:8" ht="13.5" customHeight="1" x14ac:dyDescent="0.2"/>
    <row r="13" spans="1:8" ht="12.75" customHeight="1" x14ac:dyDescent="0.2"/>
    <row r="14" spans="1:8" ht="12.75" customHeight="1" x14ac:dyDescent="0.2"/>
    <row r="15" spans="1:8" ht="12.75" customHeight="1" x14ac:dyDescent="0.2"/>
    <row r="16" spans="1:8" ht="12.75" customHeight="1" x14ac:dyDescent="0.2"/>
    <row r="17" spans="1:8" ht="12.75" customHeight="1" x14ac:dyDescent="0.2"/>
    <row r="18" spans="1:8" ht="12.75" customHeight="1" x14ac:dyDescent="0.2"/>
    <row r="19" spans="1:8" ht="39" customHeight="1" x14ac:dyDescent="0.2">
      <c r="B19" s="18" t="s">
        <v>22</v>
      </c>
      <c r="C19" s="18" t="s">
        <v>22</v>
      </c>
      <c r="D19" s="15"/>
      <c r="F19" s="14" t="s">
        <v>23</v>
      </c>
    </row>
    <row r="20" spans="1:8" ht="12.75" customHeight="1" x14ac:dyDescent="0.2">
      <c r="A20" s="15" t="s">
        <v>7</v>
      </c>
      <c r="B20" s="6">
        <v>1967</v>
      </c>
      <c r="C20" s="14">
        <v>1967</v>
      </c>
      <c r="E20" s="14" t="s">
        <v>24</v>
      </c>
      <c r="F20" s="14" t="s">
        <v>25</v>
      </c>
      <c r="G20" s="14" t="s">
        <v>26</v>
      </c>
      <c r="H20" s="14" t="s">
        <v>27</v>
      </c>
    </row>
    <row r="21" spans="1:8" ht="12.75" customHeight="1" x14ac:dyDescent="0.2">
      <c r="A21" s="15">
        <v>0</v>
      </c>
      <c r="B21" s="19">
        <v>0</v>
      </c>
      <c r="C21" s="14">
        <v>0</v>
      </c>
      <c r="E21" s="14">
        <v>0</v>
      </c>
      <c r="F21" s="14">
        <v>0</v>
      </c>
      <c r="G21" s="20">
        <v>0</v>
      </c>
      <c r="H21" s="21">
        <v>0.01</v>
      </c>
    </row>
    <row r="22" spans="1:8" ht="12.75" customHeight="1" x14ac:dyDescent="0.2">
      <c r="A22" s="15">
        <v>250</v>
      </c>
      <c r="B22" s="19">
        <f t="shared" ref="B22:B42" si="0">(A22/$B$20)^2</f>
        <v>1.6153673384096356E-2</v>
      </c>
      <c r="C22" s="16">
        <f t="shared" ref="C22:C42" si="1">(A22/$C$20)^2</f>
        <v>1.6153673384096356E-2</v>
      </c>
      <c r="E22" s="14">
        <v>1</v>
      </c>
      <c r="F22" s="14">
        <v>0.44</v>
      </c>
      <c r="G22" s="20">
        <f t="shared" ref="G22:G39" si="2">F22*0.43</f>
        <v>0.18920000000000001</v>
      </c>
      <c r="H22" s="21">
        <f t="shared" ref="H22:H39" si="3">(B22/G22)*100</f>
        <v>8.5378823383173117</v>
      </c>
    </row>
    <row r="23" spans="1:8" ht="12.75" customHeight="1" x14ac:dyDescent="0.2">
      <c r="A23" s="15">
        <v>500</v>
      </c>
      <c r="B23" s="19">
        <f t="shared" si="0"/>
        <v>6.4614693536385423E-2</v>
      </c>
      <c r="C23" s="16">
        <f t="shared" si="1"/>
        <v>6.4614693536385423E-2</v>
      </c>
      <c r="E23" s="14">
        <v>2</v>
      </c>
      <c r="F23" s="14">
        <v>1.44</v>
      </c>
      <c r="G23" s="20">
        <f t="shared" si="2"/>
        <v>0.61919999999999997</v>
      </c>
      <c r="H23" s="21">
        <f t="shared" si="3"/>
        <v>10.435189524610049</v>
      </c>
    </row>
    <row r="24" spans="1:8" ht="12.75" customHeight="1" x14ac:dyDescent="0.2">
      <c r="A24" s="15">
        <v>750</v>
      </c>
      <c r="B24" s="19">
        <f t="shared" si="0"/>
        <v>0.14538306045686725</v>
      </c>
      <c r="C24" s="16">
        <f t="shared" si="1"/>
        <v>0.14538306045686725</v>
      </c>
      <c r="E24" s="14">
        <v>3</v>
      </c>
      <c r="F24" s="14">
        <v>2.91</v>
      </c>
      <c r="G24" s="20">
        <f t="shared" si="2"/>
        <v>1.2513000000000001</v>
      </c>
      <c r="H24" s="21">
        <f t="shared" si="3"/>
        <v>11.618561532555521</v>
      </c>
    </row>
    <row r="25" spans="1:8" ht="12.75" customHeight="1" x14ac:dyDescent="0.2">
      <c r="A25" s="15">
        <v>1000</v>
      </c>
      <c r="B25" s="19">
        <f t="shared" si="0"/>
        <v>0.25845877414554169</v>
      </c>
      <c r="C25" s="16">
        <f t="shared" si="1"/>
        <v>0.25845877414554169</v>
      </c>
      <c r="D25" s="17"/>
      <c r="E25" s="14">
        <v>4</v>
      </c>
      <c r="F25" s="14">
        <v>4.8099999999999996</v>
      </c>
      <c r="G25" s="20">
        <f t="shared" si="2"/>
        <v>2.0682999999999998</v>
      </c>
      <c r="H25" s="21">
        <f t="shared" si="3"/>
        <v>12.496193692672326</v>
      </c>
    </row>
    <row r="26" spans="1:8" ht="12.75" customHeight="1" x14ac:dyDescent="0.2">
      <c r="A26" s="15">
        <v>1250</v>
      </c>
      <c r="B26" s="19">
        <f t="shared" si="0"/>
        <v>0.40384183460240897</v>
      </c>
      <c r="C26" s="16">
        <f t="shared" si="1"/>
        <v>0.40384183460240897</v>
      </c>
      <c r="E26" s="14">
        <v>5</v>
      </c>
      <c r="F26" s="14">
        <v>7.11</v>
      </c>
      <c r="G26" s="20">
        <f t="shared" si="2"/>
        <v>3.0573000000000001</v>
      </c>
      <c r="H26" s="21">
        <f t="shared" si="3"/>
        <v>13.209100664063357</v>
      </c>
    </row>
    <row r="27" spans="1:8" ht="12.75" customHeight="1" x14ac:dyDescent="0.2">
      <c r="A27" s="15">
        <v>1500</v>
      </c>
      <c r="B27" s="19">
        <f t="shared" si="0"/>
        <v>0.58153224182746899</v>
      </c>
      <c r="C27" s="16">
        <f t="shared" si="1"/>
        <v>0.58153224182746899</v>
      </c>
      <c r="E27" s="14">
        <v>6</v>
      </c>
      <c r="F27" s="14">
        <v>9.8000000000000007</v>
      </c>
      <c r="G27" s="20">
        <f t="shared" si="2"/>
        <v>4.2140000000000004</v>
      </c>
      <c r="H27" s="21">
        <f t="shared" si="3"/>
        <v>13.800005738667986</v>
      </c>
    </row>
    <row r="28" spans="1:8" ht="12.75" customHeight="1" x14ac:dyDescent="0.2">
      <c r="A28" s="15">
        <v>1750</v>
      </c>
      <c r="B28" s="19">
        <f t="shared" si="0"/>
        <v>0.7915299958207217</v>
      </c>
      <c r="C28" s="16">
        <f t="shared" si="1"/>
        <v>0.7915299958207217</v>
      </c>
      <c r="E28" s="14">
        <v>7</v>
      </c>
      <c r="F28" s="14">
        <v>12.86</v>
      </c>
      <c r="G28" s="20">
        <f t="shared" si="2"/>
        <v>5.5297999999999998</v>
      </c>
      <c r="H28" s="21">
        <f t="shared" si="3"/>
        <v>14.313899161284708</v>
      </c>
    </row>
    <row r="29" spans="1:8" ht="12.75" customHeight="1" x14ac:dyDescent="0.2">
      <c r="A29" s="15">
        <v>2000</v>
      </c>
      <c r="B29" s="19">
        <f t="shared" si="0"/>
        <v>1.0338350965821668</v>
      </c>
      <c r="C29" s="16">
        <f t="shared" si="1"/>
        <v>1.0338350965821668</v>
      </c>
      <c r="E29" s="14">
        <v>8</v>
      </c>
      <c r="F29" s="14">
        <v>16.28</v>
      </c>
      <c r="G29" s="20">
        <f t="shared" si="2"/>
        <v>7.0004</v>
      </c>
      <c r="H29" s="21">
        <f t="shared" si="3"/>
        <v>14.768228909521838</v>
      </c>
    </row>
    <row r="30" spans="1:8" ht="12.75" customHeight="1" x14ac:dyDescent="0.2">
      <c r="A30" s="15">
        <v>2250</v>
      </c>
      <c r="B30" s="19">
        <f t="shared" si="0"/>
        <v>1.3084475441118053</v>
      </c>
      <c r="C30" s="16">
        <f t="shared" si="1"/>
        <v>1.3084475441118053</v>
      </c>
      <c r="E30" s="14">
        <v>9</v>
      </c>
      <c r="F30" s="14">
        <v>20.059999999999999</v>
      </c>
      <c r="G30" s="20">
        <f t="shared" si="2"/>
        <v>8.6257999999999999</v>
      </c>
      <c r="H30" s="21">
        <f t="shared" si="3"/>
        <v>15.168999328894772</v>
      </c>
    </row>
    <row r="31" spans="1:8" ht="12.75" customHeight="1" x14ac:dyDescent="0.2">
      <c r="A31" s="15">
        <v>2500</v>
      </c>
      <c r="B31" s="19">
        <f t="shared" si="0"/>
        <v>1.6153673384096359</v>
      </c>
      <c r="C31" s="16">
        <f t="shared" si="1"/>
        <v>1.6153673384096359</v>
      </c>
      <c r="E31" s="14">
        <v>10</v>
      </c>
      <c r="F31" s="14">
        <v>24.19</v>
      </c>
      <c r="G31" s="20">
        <f t="shared" si="2"/>
        <v>10.4017</v>
      </c>
      <c r="H31" s="21">
        <f t="shared" si="3"/>
        <v>15.529839722445715</v>
      </c>
    </row>
    <row r="32" spans="1:8" ht="12.75" customHeight="1" x14ac:dyDescent="0.2">
      <c r="A32" s="15">
        <v>2750</v>
      </c>
      <c r="B32" s="19">
        <f t="shared" si="0"/>
        <v>1.9545944794756598</v>
      </c>
      <c r="C32" s="16">
        <f t="shared" si="1"/>
        <v>1.9545944794756598</v>
      </c>
      <c r="E32" s="14">
        <v>11</v>
      </c>
      <c r="F32" s="14">
        <v>28.66</v>
      </c>
      <c r="G32" s="20">
        <f t="shared" si="2"/>
        <v>12.3238</v>
      </c>
      <c r="H32" s="21">
        <f t="shared" si="3"/>
        <v>15.860322948081434</v>
      </c>
    </row>
    <row r="33" spans="1:8" ht="12.75" customHeight="1" x14ac:dyDescent="0.2">
      <c r="A33" s="15">
        <v>3000</v>
      </c>
      <c r="B33" s="19">
        <f t="shared" si="0"/>
        <v>2.326128967309876</v>
      </c>
      <c r="C33" s="16">
        <f t="shared" si="1"/>
        <v>2.326128967309876</v>
      </c>
      <c r="E33" s="14">
        <v>12</v>
      </c>
      <c r="F33" s="14">
        <v>33.47</v>
      </c>
      <c r="G33" s="20">
        <f t="shared" si="2"/>
        <v>14.392099999999999</v>
      </c>
      <c r="H33" s="21">
        <f t="shared" si="3"/>
        <v>16.162540333306996</v>
      </c>
    </row>
    <row r="34" spans="1:8" ht="12.75" customHeight="1" x14ac:dyDescent="0.2">
      <c r="A34" s="15">
        <v>3250</v>
      </c>
      <c r="B34" s="19">
        <f t="shared" si="0"/>
        <v>2.7299708019122844</v>
      </c>
      <c r="C34" s="16">
        <f t="shared" si="1"/>
        <v>2.7299708019122844</v>
      </c>
      <c r="E34" s="14">
        <v>13</v>
      </c>
      <c r="F34" s="14">
        <v>38.61</v>
      </c>
      <c r="G34" s="20">
        <f t="shared" si="2"/>
        <v>16.6023</v>
      </c>
      <c r="H34" s="21">
        <f t="shared" si="3"/>
        <v>16.443328947870381</v>
      </c>
    </row>
    <row r="35" spans="1:8" ht="12.75" customHeight="1" x14ac:dyDescent="0.2">
      <c r="A35" s="15">
        <v>3500</v>
      </c>
      <c r="B35" s="19">
        <f t="shared" si="0"/>
        <v>3.1661199832828868</v>
      </c>
      <c r="C35" s="16">
        <f t="shared" si="1"/>
        <v>3.1661199832828868</v>
      </c>
      <c r="E35" s="14">
        <v>14</v>
      </c>
      <c r="F35" s="14">
        <v>44.07</v>
      </c>
      <c r="G35" s="20">
        <f t="shared" si="2"/>
        <v>18.950099999999999</v>
      </c>
      <c r="H35" s="21">
        <f t="shared" si="3"/>
        <v>16.707669000600983</v>
      </c>
    </row>
    <row r="36" spans="1:8" ht="12.75" customHeight="1" x14ac:dyDescent="0.2">
      <c r="A36" s="15">
        <v>3750</v>
      </c>
      <c r="B36" s="19">
        <f t="shared" si="0"/>
        <v>3.6345765114216806</v>
      </c>
      <c r="C36" s="16">
        <f t="shared" si="1"/>
        <v>3.6345765114216806</v>
      </c>
      <c r="E36" s="14">
        <v>15</v>
      </c>
      <c r="F36" s="14">
        <v>49.86</v>
      </c>
      <c r="G36" s="20">
        <f t="shared" si="2"/>
        <v>21.439799999999998</v>
      </c>
      <c r="H36" s="21">
        <f t="shared" si="3"/>
        <v>16.952473956947735</v>
      </c>
    </row>
    <row r="37" spans="1:8" ht="12.75" customHeight="1" x14ac:dyDescent="0.2">
      <c r="A37" s="15">
        <v>4000</v>
      </c>
      <c r="B37" s="19">
        <f t="shared" si="0"/>
        <v>4.1353403863286671</v>
      </c>
      <c r="C37" s="16">
        <f t="shared" si="1"/>
        <v>4.1353403863286671</v>
      </c>
      <c r="E37" s="14">
        <v>16</v>
      </c>
      <c r="F37" s="14">
        <v>55.97</v>
      </c>
      <c r="G37" s="20">
        <f t="shared" si="2"/>
        <v>24.0671</v>
      </c>
      <c r="H37" s="21">
        <f t="shared" si="3"/>
        <v>17.182545409827803</v>
      </c>
    </row>
    <row r="38" spans="1:8" ht="12.75" customHeight="1" x14ac:dyDescent="0.2">
      <c r="A38" s="15">
        <v>4250</v>
      </c>
      <c r="B38" s="19">
        <f t="shared" si="0"/>
        <v>4.668411608003848</v>
      </c>
      <c r="C38" s="16">
        <f t="shared" si="1"/>
        <v>4.668411608003848</v>
      </c>
      <c r="E38" s="14">
        <v>17</v>
      </c>
      <c r="F38" s="14">
        <v>62.39</v>
      </c>
      <c r="G38" s="20">
        <f t="shared" si="2"/>
        <v>26.8277</v>
      </c>
      <c r="H38" s="21">
        <f t="shared" si="3"/>
        <v>17.401460460657635</v>
      </c>
    </row>
    <row r="39" spans="1:8" ht="12.75" customHeight="1" x14ac:dyDescent="0.2">
      <c r="A39" s="15">
        <v>4500</v>
      </c>
      <c r="B39" s="19">
        <f t="shared" si="0"/>
        <v>5.2337901764472212</v>
      </c>
      <c r="C39" s="16">
        <f t="shared" si="1"/>
        <v>5.2337901764472212</v>
      </c>
      <c r="E39" s="14">
        <v>18</v>
      </c>
      <c r="F39" s="14">
        <v>69.13</v>
      </c>
      <c r="G39" s="20">
        <f t="shared" si="2"/>
        <v>29.725899999999999</v>
      </c>
      <c r="H39" s="21">
        <f t="shared" si="3"/>
        <v>17.60683503761777</v>
      </c>
    </row>
    <row r="40" spans="1:8" ht="12.75" customHeight="1" x14ac:dyDescent="0.2">
      <c r="A40" s="15">
        <v>4750</v>
      </c>
      <c r="B40" s="19">
        <f t="shared" si="0"/>
        <v>5.8314760916587849</v>
      </c>
      <c r="C40" s="16">
        <f t="shared" si="1"/>
        <v>5.8314760916587849</v>
      </c>
    </row>
    <row r="41" spans="1:8" ht="12.75" customHeight="1" x14ac:dyDescent="0.2">
      <c r="A41" s="15">
        <v>5000</v>
      </c>
      <c r="B41" s="19">
        <f t="shared" si="0"/>
        <v>6.4614693536385435</v>
      </c>
      <c r="C41" s="16">
        <f t="shared" si="1"/>
        <v>6.4614693536385435</v>
      </c>
    </row>
    <row r="42" spans="1:8" ht="12.75" customHeight="1" x14ac:dyDescent="0.2">
      <c r="A42" s="15">
        <v>5250</v>
      </c>
      <c r="B42" s="19">
        <f t="shared" si="0"/>
        <v>7.1237699623864952</v>
      </c>
      <c r="C42" s="16">
        <f t="shared" si="1"/>
        <v>7.1237699623864952</v>
      </c>
    </row>
    <row r="43" spans="1:8" ht="12.75" customHeight="1" x14ac:dyDescent="0.2"/>
    <row r="44" spans="1:8" ht="12.75" customHeight="1" x14ac:dyDescent="0.2"/>
    <row r="45" spans="1:8" ht="13.5" customHeight="1" x14ac:dyDescent="0.2"/>
    <row r="46" spans="1:8" ht="18" customHeight="1" x14ac:dyDescent="0.25">
      <c r="F46" s="43" t="s">
        <v>0</v>
      </c>
      <c r="G46" s="44"/>
    </row>
    <row r="47" spans="1:8" ht="12.75" customHeight="1" x14ac:dyDescent="0.2">
      <c r="F47" s="2"/>
      <c r="G47" s="3"/>
    </row>
    <row r="48" spans="1:8" ht="12.75" customHeight="1" x14ac:dyDescent="0.2">
      <c r="F48" s="2"/>
      <c r="G48" s="3"/>
    </row>
    <row r="49" spans="6:7" ht="13.5" customHeight="1" x14ac:dyDescent="0.2">
      <c r="F49" s="4" t="s">
        <v>3</v>
      </c>
      <c r="G49" s="5"/>
    </row>
    <row r="50" spans="6:7" ht="12.75" customHeight="1" x14ac:dyDescent="0.2">
      <c r="F50" s="2" t="s">
        <v>4</v>
      </c>
      <c r="G50" s="7">
        <v>2.91</v>
      </c>
    </row>
    <row r="51" spans="6:7" ht="12.75" customHeight="1" x14ac:dyDescent="0.2">
      <c r="F51" s="2" t="s">
        <v>6</v>
      </c>
      <c r="G51" s="7">
        <v>3</v>
      </c>
    </row>
    <row r="52" spans="6:7" ht="12.75" customHeight="1" x14ac:dyDescent="0.2">
      <c r="F52" s="2"/>
      <c r="G52" s="3"/>
    </row>
    <row r="53" spans="6:7" ht="13.5" customHeight="1" x14ac:dyDescent="0.2">
      <c r="F53" s="4" t="s">
        <v>8</v>
      </c>
      <c r="G53" s="5"/>
    </row>
    <row r="54" spans="6:7" ht="12.75" customHeight="1" x14ac:dyDescent="0.2">
      <c r="F54" s="8" t="s">
        <v>9</v>
      </c>
      <c r="G54" s="9">
        <f>G51/SQRT(G50)</f>
        <v>1.7586311452816474</v>
      </c>
    </row>
    <row r="55" spans="6:7" ht="13.5" customHeight="1" x14ac:dyDescent="0.2">
      <c r="F55" s="10"/>
      <c r="G55" s="11"/>
    </row>
    <row r="56" spans="6:7" ht="13.5" customHeight="1" x14ac:dyDescent="0.2"/>
    <row r="57" spans="6:7" ht="12.75" customHeight="1" x14ac:dyDescent="0.2"/>
    <row r="58" spans="6:7" ht="12.75" customHeight="1" x14ac:dyDescent="0.2"/>
    <row r="59" spans="6:7" ht="12.75" customHeight="1" x14ac:dyDescent="0.2"/>
    <row r="60" spans="6:7" ht="12.75" customHeight="1" x14ac:dyDescent="0.2"/>
    <row r="61" spans="6:7" ht="12.75" customHeight="1" x14ac:dyDescent="0.2"/>
    <row r="62" spans="6:7" ht="12.75" customHeight="1" x14ac:dyDescent="0.2"/>
    <row r="63" spans="6:7" ht="12.75" customHeight="1" x14ac:dyDescent="0.2"/>
    <row r="64" spans="6:7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4">
    <mergeCell ref="A2:B2"/>
    <mergeCell ref="D2:E2"/>
    <mergeCell ref="G2:H2"/>
    <mergeCell ref="F46:G46"/>
  </mergeCell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000"/>
  <sheetViews>
    <sheetView workbookViewId="0"/>
  </sheetViews>
  <sheetFormatPr defaultColWidth="14.42578125" defaultRowHeight="15" customHeight="1" x14ac:dyDescent="0.2"/>
  <cols>
    <col min="1" max="1" width="41.85546875" customWidth="1"/>
    <col min="2" max="9" width="9.28515625" customWidth="1"/>
    <col min="10" max="11" width="9.42578125" customWidth="1"/>
    <col min="12" max="12" width="8" customWidth="1"/>
    <col min="13" max="14" width="8" hidden="1" customWidth="1"/>
    <col min="15" max="26" width="8" customWidth="1"/>
  </cols>
  <sheetData>
    <row r="1" spans="1:16" ht="15.75" customHeight="1" x14ac:dyDescent="0.2"/>
    <row r="2" spans="1:16" ht="12.75" customHeight="1" x14ac:dyDescent="0.2">
      <c r="A2" s="14" t="s">
        <v>28</v>
      </c>
      <c r="B2" s="6">
        <v>2</v>
      </c>
      <c r="C2" s="6">
        <v>2.5</v>
      </c>
      <c r="D2" s="6">
        <v>3</v>
      </c>
      <c r="E2" s="6">
        <v>4</v>
      </c>
      <c r="F2" s="6">
        <v>5</v>
      </c>
      <c r="G2" s="6">
        <v>6</v>
      </c>
      <c r="H2" s="6">
        <v>8</v>
      </c>
      <c r="I2" s="6">
        <v>10</v>
      </c>
      <c r="J2" s="6">
        <v>12</v>
      </c>
      <c r="K2" s="6">
        <v>14</v>
      </c>
      <c r="L2" s="22">
        <v>16</v>
      </c>
      <c r="M2" s="22">
        <v>16</v>
      </c>
      <c r="N2" s="22">
        <v>16</v>
      </c>
      <c r="O2" s="22">
        <v>18</v>
      </c>
      <c r="P2" s="22">
        <v>22</v>
      </c>
    </row>
    <row r="3" spans="1:16" ht="12.75" customHeight="1" x14ac:dyDescent="0.2">
      <c r="A3" s="14" t="s">
        <v>29</v>
      </c>
      <c r="B3" s="14">
        <v>2</v>
      </c>
      <c r="C3" s="14">
        <v>2.4689999999999999</v>
      </c>
      <c r="D3" s="14">
        <v>3.0680000000000001</v>
      </c>
      <c r="E3" s="14">
        <v>4.0259999999999998</v>
      </c>
      <c r="F3" s="14">
        <v>5.0469999999999997</v>
      </c>
      <c r="G3" s="14">
        <v>6.0229999999999997</v>
      </c>
      <c r="H3" s="14">
        <v>7.9809999999999999</v>
      </c>
      <c r="I3" s="14">
        <v>10.02</v>
      </c>
      <c r="J3" s="14">
        <v>12</v>
      </c>
      <c r="K3" s="14">
        <v>14</v>
      </c>
      <c r="L3" s="14">
        <v>15.25</v>
      </c>
      <c r="M3" s="14">
        <v>15.25</v>
      </c>
      <c r="N3" s="14">
        <v>15.25</v>
      </c>
      <c r="O3" s="14">
        <v>17.5</v>
      </c>
      <c r="P3" s="14">
        <v>21.5</v>
      </c>
    </row>
    <row r="4" spans="1:16" ht="12.75" customHeight="1" x14ac:dyDescent="0.2">
      <c r="A4" s="14" t="s">
        <v>30</v>
      </c>
      <c r="B4" s="21">
        <f t="shared" ref="B4:P4" si="0">(PI()*(B3)^2)/4</f>
        <v>3.1415926535897931</v>
      </c>
      <c r="C4" s="21">
        <f t="shared" si="0"/>
        <v>4.7877565735424712</v>
      </c>
      <c r="D4" s="21">
        <f t="shared" si="0"/>
        <v>7.3926576023507442</v>
      </c>
      <c r="E4" s="21">
        <f t="shared" si="0"/>
        <v>12.730264361504297</v>
      </c>
      <c r="F4" s="21">
        <f t="shared" si="0"/>
        <v>20.005826166275948</v>
      </c>
      <c r="G4" s="21">
        <f t="shared" si="0"/>
        <v>28.491519251034269</v>
      </c>
      <c r="H4" s="21">
        <f t="shared" si="0"/>
        <v>50.027004944500852</v>
      </c>
      <c r="I4" s="21">
        <f t="shared" si="0"/>
        <v>78.854289764369156</v>
      </c>
      <c r="J4" s="21">
        <f t="shared" si="0"/>
        <v>113.09733552923255</v>
      </c>
      <c r="K4" s="21">
        <f t="shared" si="0"/>
        <v>153.93804002589985</v>
      </c>
      <c r="L4" s="21">
        <f t="shared" si="0"/>
        <v>182.65416037511906</v>
      </c>
      <c r="M4" s="21">
        <f t="shared" si="0"/>
        <v>182.65416037511906</v>
      </c>
      <c r="N4" s="21">
        <f t="shared" si="0"/>
        <v>182.65416037511906</v>
      </c>
      <c r="O4" s="21">
        <f t="shared" si="0"/>
        <v>240.52818754046854</v>
      </c>
      <c r="P4" s="21">
        <f t="shared" si="0"/>
        <v>363.05030103047045</v>
      </c>
    </row>
    <row r="5" spans="1:16" ht="12.75" customHeight="1" x14ac:dyDescent="0.2"/>
    <row r="6" spans="1:16" ht="12.75" customHeight="1" x14ac:dyDescent="0.2">
      <c r="A6" s="14" t="s">
        <v>31</v>
      </c>
      <c r="B6" s="14">
        <v>40</v>
      </c>
      <c r="C6" s="14">
        <v>80</v>
      </c>
      <c r="D6" s="14">
        <v>124</v>
      </c>
      <c r="E6" s="14">
        <v>247</v>
      </c>
      <c r="F6" s="14">
        <v>300</v>
      </c>
      <c r="G6" s="14">
        <v>484</v>
      </c>
      <c r="H6" s="14">
        <v>792</v>
      </c>
      <c r="I6" s="14">
        <v>1330</v>
      </c>
      <c r="J6" s="14">
        <v>1850</v>
      </c>
      <c r="K6" s="14">
        <v>2500</v>
      </c>
      <c r="L6" s="14">
        <v>3000</v>
      </c>
      <c r="M6" s="14">
        <v>3000</v>
      </c>
      <c r="N6" s="14">
        <v>3000</v>
      </c>
      <c r="O6" s="14">
        <v>6800</v>
      </c>
      <c r="P6" s="14">
        <v>6000</v>
      </c>
    </row>
    <row r="7" spans="1:16" ht="12.75" customHeight="1" x14ac:dyDescent="0.2">
      <c r="A7" s="23" t="s">
        <v>32</v>
      </c>
      <c r="B7" s="24">
        <f t="shared" ref="B7:P7" si="1">(B6*0.3208)/B4</f>
        <v>4.0845524595104017</v>
      </c>
      <c r="C7" s="24">
        <f t="shared" si="1"/>
        <v>5.3603393584839569</v>
      </c>
      <c r="D7" s="24">
        <f t="shared" si="1"/>
        <v>5.3809065886334109</v>
      </c>
      <c r="E7" s="24">
        <f t="shared" si="1"/>
        <v>6.2243483520743421</v>
      </c>
      <c r="F7" s="24">
        <f t="shared" si="1"/>
        <v>4.8105986326239742</v>
      </c>
      <c r="G7" s="24">
        <f t="shared" si="1"/>
        <v>5.4495935661403392</v>
      </c>
      <c r="H7" s="24">
        <f t="shared" si="1"/>
        <v>5.078728984112983</v>
      </c>
      <c r="I7" s="24">
        <f t="shared" si="1"/>
        <v>5.4107899681164966</v>
      </c>
      <c r="J7" s="24">
        <f t="shared" si="1"/>
        <v>5.2475153125654463</v>
      </c>
      <c r="K7" s="24">
        <f t="shared" si="1"/>
        <v>5.2098883412122472</v>
      </c>
      <c r="L7" s="24">
        <f t="shared" si="1"/>
        <v>5.2689738795081782</v>
      </c>
      <c r="M7" s="24">
        <f t="shared" si="1"/>
        <v>5.2689738795081782</v>
      </c>
      <c r="N7" s="24">
        <f t="shared" si="1"/>
        <v>5.2689738795081782</v>
      </c>
      <c r="O7" s="24">
        <f t="shared" si="1"/>
        <v>9.069373624382278</v>
      </c>
      <c r="P7" s="24">
        <f t="shared" si="1"/>
        <v>5.30174467432394</v>
      </c>
    </row>
    <row r="8" spans="1:16" ht="12.75" customHeight="1" x14ac:dyDescent="0.2"/>
    <row r="9" spans="1:16" ht="12.75" customHeight="1" x14ac:dyDescent="0.2"/>
    <row r="10" spans="1:16" ht="12.75" customHeight="1" x14ac:dyDescent="0.2"/>
    <row r="11" spans="1:16" ht="12.75" customHeight="1" x14ac:dyDescent="0.2"/>
    <row r="12" spans="1:16" ht="19.5" customHeight="1" x14ac:dyDescent="0.2">
      <c r="A12" s="25" t="s">
        <v>33</v>
      </c>
      <c r="B12" s="14" t="s">
        <v>34</v>
      </c>
    </row>
    <row r="13" spans="1:16" ht="33" customHeight="1" x14ac:dyDescent="0.5">
      <c r="A13" s="26"/>
    </row>
    <row r="14" spans="1:16" ht="12.75" customHeight="1" x14ac:dyDescent="0.2"/>
    <row r="15" spans="1:16" ht="12.75" customHeight="1" x14ac:dyDescent="0.2"/>
    <row r="16" spans="1: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hyperlinks>
    <hyperlink ref="A12" r:id="rId1" xr:uid="{00000000-0004-0000-0200-000000000000}"/>
  </hyperlinks>
  <pageMargins left="0.7" right="0.7" top="0.75" bottom="0.75" header="0" footer="0"/>
  <pageSetup orientation="landscape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00"/>
  <sheetViews>
    <sheetView workbookViewId="0"/>
  </sheetViews>
  <sheetFormatPr defaultColWidth="14.42578125" defaultRowHeight="15" customHeight="1" x14ac:dyDescent="0.2"/>
  <cols>
    <col min="1" max="26" width="8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00"/>
  <sheetViews>
    <sheetView workbookViewId="0"/>
  </sheetViews>
  <sheetFormatPr defaultColWidth="14.42578125" defaultRowHeight="15" customHeight="1" x14ac:dyDescent="0.2"/>
  <cols>
    <col min="1" max="26" width="8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Cv Calcs</vt:lpstr>
      <vt:lpstr>curves</vt:lpstr>
      <vt:lpstr>velocity calc</vt:lpstr>
      <vt:lpstr>Sheet3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Schreiner</dc:creator>
  <cp:lastModifiedBy>Steve Martino</cp:lastModifiedBy>
  <dcterms:created xsi:type="dcterms:W3CDTF">2004-04-27T19:21:40Z</dcterms:created>
  <dcterms:modified xsi:type="dcterms:W3CDTF">2025-12-28T20:53:13Z</dcterms:modified>
</cp:coreProperties>
</file>