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26372\Downloads\"/>
    </mc:Choice>
  </mc:AlternateContent>
  <bookViews>
    <workbookView xWindow="0" yWindow="0" windowWidth="20490" windowHeight="7620"/>
  </bookViews>
  <sheets>
    <sheet name="Sheet1" sheetId="1" r:id="rId1"/>
  </sheets>
  <definedNames>
    <definedName name="_xlnm._FilterDatabase" localSheetId="0" hidden="1">Sheet1!$A$1:$W$1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" i="1" l="1"/>
  <c r="K3" i="1" s="1"/>
  <c r="D3" i="1"/>
  <c r="L3" i="1" l="1"/>
  <c r="D2" i="1"/>
  <c r="Q2" i="1" s="1"/>
  <c r="I2" i="1" l="1"/>
  <c r="K2" i="1" s="1"/>
  <c r="L2" i="1" l="1"/>
  <c r="R2" i="1" l="1"/>
  <c r="P2" i="1" s="1"/>
  <c r="S2" i="1" l="1"/>
  <c r="T2" i="1" s="1"/>
  <c r="T3" i="1" l="1"/>
  <c r="S3" i="1"/>
  <c r="R3" i="1"/>
  <c r="P3" i="1"/>
  <c r="Q3" i="1"/>
</calcChain>
</file>

<file path=xl/sharedStrings.xml><?xml version="1.0" encoding="utf-8"?>
<sst xmlns="http://schemas.openxmlformats.org/spreadsheetml/2006/main" count="26" uniqueCount="24">
  <si>
    <t>Vehicle</t>
  </si>
  <si>
    <t>MSRP</t>
  </si>
  <si>
    <t>Sale Price</t>
  </si>
  <si>
    <t>Incentive(s)</t>
  </si>
  <si>
    <t>MF</t>
  </si>
  <si>
    <t>RV</t>
  </si>
  <si>
    <t>Mileage penalty</t>
  </si>
  <si>
    <t>Adj RV</t>
  </si>
  <si>
    <t>Acq fee</t>
  </si>
  <si>
    <t>Est Doc Fee</t>
  </si>
  <si>
    <t>Est title/tags</t>
  </si>
  <si>
    <t>Tax</t>
  </si>
  <si>
    <t>Term</t>
  </si>
  <si>
    <t>Payment</t>
  </si>
  <si>
    <t>Stock #</t>
  </si>
  <si>
    <t>36/15k</t>
  </si>
  <si>
    <t>Depreciation/mo</t>
  </si>
  <si>
    <t>Rent charge</t>
  </si>
  <si>
    <t>Net Cap Cost</t>
  </si>
  <si>
    <t>pre-tax</t>
  </si>
  <si>
    <t>cap cost reduction</t>
  </si>
  <si>
    <t>xxxx</t>
  </si>
  <si>
    <t>2018 X2 xdrive28i - current</t>
  </si>
  <si>
    <t>2018 X2 xdrive28i - problem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</si>
</sst>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Helvetica Neue"/>
      <family val="2"/>
    </font>
    <font>
      <sz val="16"/>
      <color theme="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2" fillId="2" borderId="0" xfId="0" applyFont="1" applyFill="1"/>
    <xf numFmtId="2" fontId="2" fillId="2" borderId="0" xfId="0" applyNumberFormat="1" applyFont="1" applyFill="1"/>
    <xf numFmtId="0" fontId="1" fillId="0" borderId="0" xfId="0" applyFont="1"/>
    <xf numFmtId="0" fontId="0" fillId="0" borderId="0" xfId="0" applyFont="1"/>
    <xf numFmtId="0" fontId="1" fillId="2" borderId="0" xfId="0" applyFont="1" applyFill="1"/>
    <xf numFmtId="0" fontId="2" fillId="0" borderId="0" xfId="0" applyFont="1" applyFill="1"/>
    <xf numFmtId="0" fontId="3" fillId="0" borderId="0" xfId="0" applyFont="1" applyFill="1"/>
    <xf numFmtId="2" fontId="2" fillId="0" borderId="0" xfId="0" applyNumberFormat="1" applyFont="1" applyFill="1"/>
    <xf numFmtId="2" fontId="4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"/>
  <sheetViews>
    <sheetView tabSelected="1" zoomScale="50" zoomScaleNormal="50" workbookViewId="0">
      <pane ySplit="1" topLeftCell="A2" activePane="bottomLeft" state="frozen"/>
      <selection pane="bottomLeft" activeCell="P2" sqref="P2"/>
    </sheetView>
  </sheetViews>
  <sheetFormatPr defaultColWidth="11" defaultRowHeight="15.75"/>
  <cols>
    <col min="1" max="1" width="38.375" style="5" customWidth="1"/>
    <col min="2" max="2" width="15.5" style="5" customWidth="1"/>
    <col min="3" max="3" width="13" customWidth="1"/>
    <col min="4" max="4" width="12.375" style="1" customWidth="1"/>
    <col min="5" max="5" width="15" customWidth="1"/>
    <col min="6" max="6" width="23" customWidth="1"/>
    <col min="8" max="8" width="12.875" customWidth="1"/>
    <col min="9" max="9" width="14.625" customWidth="1"/>
    <col min="10" max="10" width="19.625" style="1" customWidth="1"/>
    <col min="11" max="11" width="13.5" customWidth="1"/>
    <col min="12" max="12" width="20.875" customWidth="1"/>
    <col min="13" max="13" width="10.375" customWidth="1"/>
    <col min="14" max="14" width="14.75" customWidth="1"/>
    <col min="15" max="15" width="17.75" customWidth="1"/>
    <col min="16" max="16" width="12.875" style="1" customWidth="1"/>
    <col min="17" max="17" width="16.375" customWidth="1"/>
    <col min="18" max="18" width="16" customWidth="1"/>
    <col min="19" max="19" width="12" customWidth="1"/>
    <col min="20" max="20" width="11.625" customWidth="1"/>
    <col min="21" max="21" width="22" customWidth="1"/>
    <col min="22" max="22" width="14.875" customWidth="1"/>
  </cols>
  <sheetData>
    <row r="1" spans="1:28" s="4" customFormat="1">
      <c r="A1" s="4" t="s">
        <v>0</v>
      </c>
      <c r="B1" s="4" t="s">
        <v>14</v>
      </c>
      <c r="C1" s="4" t="s">
        <v>1</v>
      </c>
      <c r="D1" s="6" t="s">
        <v>2</v>
      </c>
      <c r="E1" s="4" t="s">
        <v>3</v>
      </c>
      <c r="F1" s="4" t="s">
        <v>20</v>
      </c>
      <c r="G1" s="4" t="s">
        <v>12</v>
      </c>
      <c r="H1" s="4" t="s">
        <v>4</v>
      </c>
      <c r="I1" s="4" t="s">
        <v>5</v>
      </c>
      <c r="J1" s="6" t="s">
        <v>6</v>
      </c>
      <c r="K1" s="4" t="s">
        <v>7</v>
      </c>
      <c r="L1" s="4" t="s">
        <v>16</v>
      </c>
      <c r="M1" s="4" t="s">
        <v>8</v>
      </c>
      <c r="N1" s="4" t="s">
        <v>9</v>
      </c>
      <c r="O1" s="4" t="s">
        <v>10</v>
      </c>
      <c r="P1" s="6" t="s">
        <v>11</v>
      </c>
      <c r="Q1" s="4" t="s">
        <v>18</v>
      </c>
      <c r="R1" s="4" t="s">
        <v>17</v>
      </c>
      <c r="S1" s="4" t="s">
        <v>19</v>
      </c>
      <c r="T1" s="4" t="s">
        <v>13</v>
      </c>
    </row>
    <row r="2" spans="1:28" s="2" customFormat="1" ht="27" customHeight="1">
      <c r="A2" s="7" t="s">
        <v>22</v>
      </c>
      <c r="B2" s="8" t="s">
        <v>21</v>
      </c>
      <c r="C2" s="7">
        <v>43595</v>
      </c>
      <c r="D2" s="2">
        <f>C2*0.82</f>
        <v>35747.9</v>
      </c>
      <c r="E2" s="7">
        <v>4750</v>
      </c>
      <c r="F2" s="7">
        <v>1000</v>
      </c>
      <c r="G2" s="7" t="s">
        <v>15</v>
      </c>
      <c r="H2" s="7">
        <v>2.32E-3</v>
      </c>
      <c r="I2" s="9">
        <f>C2*0.56</f>
        <v>24413.200000000001</v>
      </c>
      <c r="J2" s="3">
        <v>250</v>
      </c>
      <c r="K2" s="9">
        <f t="shared" ref="K2" si="0">I2-J2</f>
        <v>24163.200000000001</v>
      </c>
      <c r="L2" s="9">
        <f>(D2-E2-K2-F2)/36</f>
        <v>162.07500000000002</v>
      </c>
      <c r="M2" s="9">
        <v>0</v>
      </c>
      <c r="N2" s="9">
        <v>299</v>
      </c>
      <c r="O2" s="9">
        <v>350</v>
      </c>
      <c r="P2" s="3">
        <f>(D2-K2+M2+N2+O2+(R2*36))*0.06625</f>
        <v>1113.7578703199999</v>
      </c>
      <c r="Q2" s="10">
        <f>(D2-E2-F2)+M2+N2+O2</f>
        <v>30646.9</v>
      </c>
      <c r="R2" s="9">
        <f t="shared" ref="R2" si="1">(K2+Q2)*H2</f>
        <v>127.15943200000001</v>
      </c>
      <c r="S2" s="9">
        <f>L2+R2+((M2+N2+O2)/36)</f>
        <v>307.2622097777778</v>
      </c>
      <c r="T2" s="9">
        <f>S2+(P2/36)</f>
        <v>338.1999283977778</v>
      </c>
      <c r="U2" s="7"/>
      <c r="V2" s="7"/>
      <c r="W2" s="7"/>
      <c r="X2" s="7"/>
      <c r="Y2" s="7"/>
      <c r="Z2" s="7"/>
      <c r="AA2" s="7"/>
      <c r="AB2" s="7"/>
    </row>
    <row r="3" spans="1:28" s="2" customFormat="1" ht="27" customHeight="1">
      <c r="A3" s="7" t="s">
        <v>23</v>
      </c>
      <c r="B3" s="8" t="s">
        <v>21</v>
      </c>
      <c r="C3" s="7">
        <v>43595</v>
      </c>
      <c r="D3" s="2">
        <f>C3*0.82</f>
        <v>35747.9</v>
      </c>
      <c r="E3" s="7">
        <v>4750</v>
      </c>
      <c r="F3" s="7">
        <v>1000</v>
      </c>
      <c r="G3" s="7" t="s">
        <v>15</v>
      </c>
      <c r="H3" s="7">
        <v>2.32E-3</v>
      </c>
      <c r="I3" s="9">
        <f>C3*0.56</f>
        <v>24413.200000000001</v>
      </c>
      <c r="J3" s="3">
        <v>250</v>
      </c>
      <c r="K3" s="9">
        <f t="shared" ref="K3" si="2">I3-J3</f>
        <v>24163.200000000001</v>
      </c>
      <c r="L3" s="9">
        <f>(D3-E3-K3-F3)/36</f>
        <v>162.07500000000002</v>
      </c>
      <c r="M3" s="9">
        <v>0</v>
      </c>
      <c r="N3" s="9">
        <v>299</v>
      </c>
      <c r="O3" s="9">
        <v>350</v>
      </c>
      <c r="P3" s="3">
        <f ca="1">(D3-K3+M3+N3+O3+(R3*36))*0.06625</f>
        <v>1113.7578703199999</v>
      </c>
      <c r="Q3" s="10">
        <f ca="1">(D3-E3-F3)+M3+N3+O3+P3</f>
        <v>0</v>
      </c>
      <c r="R3" s="9">
        <f t="shared" ref="R3" ca="1" si="3">(K3+Q3)*H3</f>
        <v>127.15943200000001</v>
      </c>
      <c r="S3" s="9">
        <f ca="1">L3+R3+((M3+N3+O3)/36)</f>
        <v>307.2622097777778</v>
      </c>
      <c r="T3" s="9">
        <f ca="1">S3+(P3/36)</f>
        <v>338.1999283977778</v>
      </c>
      <c r="U3" s="7"/>
      <c r="V3" s="7"/>
      <c r="W3" s="7"/>
      <c r="X3" s="7"/>
      <c r="Y3" s="7"/>
      <c r="Z3" s="7"/>
      <c r="AA3" s="7"/>
      <c r="AB3" s="7"/>
    </row>
  </sheetData>
  <pageMargins left="0.7" right="0.7" top="0.75" bottom="0.75" header="0.3" footer="0.3"/>
  <pageSetup orientation="portrait" horizontalDpi="1200" verticalDpi="1200" r:id="rId1"/>
  <ignoredErrors>
    <ignoredError sqref="I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Qbrozen Brosen</dc:creator>
  <cp:lastModifiedBy>Brosen, Robert (Contractor)</cp:lastModifiedBy>
  <dcterms:created xsi:type="dcterms:W3CDTF">2018-11-22T17:40:59Z</dcterms:created>
  <dcterms:modified xsi:type="dcterms:W3CDTF">2018-12-07T23:19:33Z</dcterms:modified>
</cp:coreProperties>
</file>